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7115" windowHeight="12270"/>
  </bookViews>
  <sheets>
    <sheet name="Sheet1" sheetId="1" r:id="rId1"/>
    <sheet name="Sheet2" sheetId="2" state="hidden" r:id="rId2"/>
  </sheets>
  <calcPr calcId="125725"/>
</workbook>
</file>

<file path=xl/calcChain.xml><?xml version="1.0" encoding="utf-8"?>
<calcChain xmlns="http://schemas.openxmlformats.org/spreadsheetml/2006/main">
  <c r="B12" i="1"/>
  <c r="F1" i="2"/>
  <c r="A4" s="1"/>
  <c r="I3"/>
  <c r="I2"/>
  <c r="I1"/>
  <c r="O8" l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D4"/>
  <c r="N8"/>
  <c r="N7"/>
  <c r="P7" s="1"/>
  <c r="N6"/>
  <c r="P6" s="1"/>
  <c r="N5"/>
  <c r="P5" s="1"/>
  <c r="N4"/>
  <c r="B4"/>
  <c r="C4" s="1"/>
  <c r="P8" l="1"/>
  <c r="P4"/>
  <c r="D5"/>
  <c r="B5"/>
  <c r="C5" s="1"/>
  <c r="O4"/>
  <c r="Q4" s="1"/>
  <c r="O6"/>
  <c r="Q6" s="1"/>
  <c r="Q8"/>
  <c r="O5"/>
  <c r="Q5" s="1"/>
  <c r="O7"/>
  <c r="Q7" s="1"/>
  <c r="E4" l="1"/>
  <c r="F4" s="1"/>
  <c r="J4" s="1"/>
  <c r="E5"/>
  <c r="F5" s="1"/>
  <c r="D6"/>
  <c r="E6" s="1"/>
  <c r="B6"/>
  <c r="C6" s="1"/>
  <c r="F6" l="1"/>
  <c r="G5"/>
  <c r="J5"/>
  <c r="D7"/>
  <c r="E7" s="1"/>
  <c r="J6"/>
  <c r="B7"/>
  <c r="C7" s="1"/>
  <c r="G6" l="1"/>
  <c r="F7"/>
  <c r="D8"/>
  <c r="E8" s="1"/>
  <c r="J7"/>
  <c r="B8"/>
  <c r="C8" s="1"/>
  <c r="G7" l="1"/>
  <c r="D9"/>
  <c r="E9" s="1"/>
  <c r="F8"/>
  <c r="G8" s="1"/>
  <c r="B9"/>
  <c r="C9" s="1"/>
  <c r="D10" l="1"/>
  <c r="E10" s="1"/>
  <c r="J8"/>
  <c r="F9"/>
  <c r="G9" s="1"/>
  <c r="B10"/>
  <c r="C10" s="1"/>
  <c r="F10" l="1"/>
  <c r="G10" s="1"/>
  <c r="D11"/>
  <c r="E11" s="1"/>
  <c r="J10"/>
  <c r="J9"/>
  <c r="B11"/>
  <c r="C11" s="1"/>
  <c r="D12" l="1"/>
  <c r="E12" s="1"/>
  <c r="F11"/>
  <c r="G11" s="1"/>
  <c r="B12"/>
  <c r="C12" s="1"/>
  <c r="D13" l="1"/>
  <c r="E13" s="1"/>
  <c r="F12"/>
  <c r="G12" s="1"/>
  <c r="J11"/>
  <c r="B13"/>
  <c r="C13" s="1"/>
  <c r="F13" l="1"/>
  <c r="G13" s="1"/>
  <c r="D14"/>
  <c r="E14" s="1"/>
  <c r="J13"/>
  <c r="J12"/>
  <c r="B14"/>
  <c r="C14" s="1"/>
  <c r="F14" l="1"/>
  <c r="G14" s="1"/>
  <c r="D15"/>
  <c r="E15" s="1"/>
  <c r="J14"/>
  <c r="B15"/>
  <c r="C15" s="1"/>
  <c r="F15" l="1"/>
  <c r="G15" s="1"/>
  <c r="D16"/>
  <c r="E16" s="1"/>
  <c r="J15"/>
  <c r="B16"/>
  <c r="C16" s="1"/>
  <c r="D17" l="1"/>
  <c r="E17" s="1"/>
  <c r="F16"/>
  <c r="G16" s="1"/>
  <c r="B17"/>
  <c r="C17" s="1"/>
  <c r="D18" l="1"/>
  <c r="E18" s="1"/>
  <c r="J16"/>
  <c r="F17"/>
  <c r="G17" s="1"/>
  <c r="B18"/>
  <c r="C18" s="1"/>
  <c r="F18" l="1"/>
  <c r="G18" s="1"/>
  <c r="D19"/>
  <c r="E19" s="1"/>
  <c r="J18"/>
  <c r="J17"/>
  <c r="B19"/>
  <c r="C19" s="1"/>
  <c r="D20" l="1"/>
  <c r="E20" s="1"/>
  <c r="F19"/>
  <c r="G19" s="1"/>
  <c r="B20"/>
  <c r="C20" s="1"/>
  <c r="D21" l="1"/>
  <c r="E21" s="1"/>
  <c r="F20"/>
  <c r="G20" s="1"/>
  <c r="B21"/>
  <c r="C21" s="1"/>
  <c r="F21" l="1"/>
  <c r="G21" s="1"/>
  <c r="D22"/>
  <c r="E22" s="1"/>
  <c r="B22"/>
  <c r="C22" s="1"/>
  <c r="F22" l="1"/>
  <c r="G22" s="1"/>
  <c r="D23"/>
  <c r="E23" s="1"/>
  <c r="B23"/>
  <c r="C23" s="1"/>
  <c r="D24" l="1"/>
  <c r="E24" s="1"/>
  <c r="F23"/>
  <c r="G23" s="1"/>
  <c r="B24"/>
  <c r="C24" s="1"/>
  <c r="D25" l="1"/>
  <c r="E25" s="1"/>
  <c r="F24"/>
  <c r="G24" s="1"/>
  <c r="B25"/>
  <c r="C25" s="1"/>
  <c r="F25" l="1"/>
  <c r="G25" s="1"/>
  <c r="D26"/>
  <c r="E26" s="1"/>
  <c r="B26"/>
  <c r="C26" s="1"/>
  <c r="D27" l="1"/>
  <c r="E27" s="1"/>
  <c r="F26"/>
  <c r="G26" s="1"/>
  <c r="B27"/>
  <c r="C27" s="1"/>
  <c r="D28" l="1"/>
  <c r="E28" s="1"/>
  <c r="F27"/>
  <c r="G27" s="1"/>
  <c r="B28"/>
  <c r="C28" s="1"/>
  <c r="F28" l="1"/>
  <c r="G28" s="1"/>
  <c r="D29"/>
  <c r="E29" s="1"/>
  <c r="B29"/>
  <c r="C29" s="1"/>
  <c r="D30" l="1"/>
  <c r="E30" s="1"/>
  <c r="F29"/>
  <c r="G29" s="1"/>
  <c r="B30"/>
  <c r="C30" s="1"/>
  <c r="D31" l="1"/>
  <c r="E31" s="1"/>
  <c r="F30"/>
  <c r="G30" s="1"/>
  <c r="B31"/>
  <c r="C31" s="1"/>
  <c r="F31" l="1"/>
  <c r="G31" s="1"/>
  <c r="D32"/>
  <c r="E32" s="1"/>
  <c r="B32"/>
  <c r="C32" s="1"/>
  <c r="F32" l="1"/>
  <c r="G32" s="1"/>
  <c r="D33"/>
  <c r="E33" s="1"/>
  <c r="B33"/>
  <c r="C33" s="1"/>
  <c r="D34" l="1"/>
  <c r="E34" s="1"/>
  <c r="F33"/>
  <c r="G33" s="1"/>
  <c r="B34"/>
  <c r="C34" s="1"/>
  <c r="D35" l="1"/>
  <c r="E35" s="1"/>
  <c r="F34"/>
  <c r="G34" s="1"/>
  <c r="B35"/>
  <c r="C35" s="1"/>
  <c r="F35" l="1"/>
  <c r="G35" s="1"/>
  <c r="D36"/>
  <c r="E36" s="1"/>
  <c r="B36"/>
  <c r="C36" s="1"/>
  <c r="F36" l="1"/>
  <c r="G36" s="1"/>
  <c r="D37"/>
  <c r="E37" s="1"/>
  <c r="B37"/>
  <c r="C37" s="1"/>
  <c r="F37" l="1"/>
  <c r="G37" s="1"/>
  <c r="D38"/>
  <c r="E38" s="1"/>
  <c r="B38"/>
  <c r="C38" s="1"/>
  <c r="D39" l="1"/>
  <c r="E39" s="1"/>
  <c r="F38"/>
  <c r="G38" s="1"/>
  <c r="B39"/>
  <c r="C39" s="1"/>
  <c r="D40" l="1"/>
  <c r="E40" s="1"/>
  <c r="F39"/>
  <c r="G39" s="1"/>
  <c r="B40"/>
  <c r="C40" s="1"/>
  <c r="F40" l="1"/>
  <c r="G40" s="1"/>
  <c r="D41"/>
  <c r="E41" s="1"/>
  <c r="B41"/>
  <c r="C41" s="1"/>
  <c r="D42" l="1"/>
  <c r="E42" s="1"/>
  <c r="F41"/>
  <c r="G41" s="1"/>
  <c r="B42"/>
  <c r="C42" s="1"/>
  <c r="D43" l="1"/>
  <c r="E43" s="1"/>
  <c r="F42"/>
  <c r="G42" s="1"/>
  <c r="B43"/>
  <c r="C43" s="1"/>
  <c r="F43" l="1"/>
  <c r="G43" s="1"/>
  <c r="D44"/>
  <c r="E44" s="1"/>
  <c r="B44"/>
  <c r="C44" s="1"/>
  <c r="D45" l="1"/>
  <c r="E45" s="1"/>
  <c r="F44"/>
  <c r="G44" s="1"/>
  <c r="B45"/>
  <c r="C45" s="1"/>
  <c r="D46" l="1"/>
  <c r="E46" s="1"/>
  <c r="F45"/>
  <c r="G45" s="1"/>
  <c r="B46"/>
  <c r="C46" s="1"/>
  <c r="F46" l="1"/>
  <c r="G46" s="1"/>
  <c r="D47"/>
  <c r="E47" s="1"/>
  <c r="B47"/>
  <c r="C47" s="1"/>
  <c r="D48" l="1"/>
  <c r="E48" s="1"/>
  <c r="F47"/>
  <c r="G47" s="1"/>
  <c r="B48"/>
  <c r="C48" s="1"/>
  <c r="D49" l="1"/>
  <c r="E49" s="1"/>
  <c r="F48"/>
  <c r="G48" s="1"/>
  <c r="B49"/>
  <c r="C49" s="1"/>
  <c r="F49" l="1"/>
  <c r="G49" s="1"/>
  <c r="D50"/>
  <c r="E50" s="1"/>
  <c r="B50"/>
  <c r="C50" s="1"/>
  <c r="D51" l="1"/>
  <c r="E51" s="1"/>
  <c r="F50"/>
  <c r="G50" s="1"/>
  <c r="B51"/>
  <c r="C51" s="1"/>
  <c r="D52" l="1"/>
  <c r="E52" s="1"/>
  <c r="F51"/>
  <c r="G51" s="1"/>
  <c r="B52"/>
  <c r="C52" s="1"/>
  <c r="F52" l="1"/>
  <c r="G52" s="1"/>
  <c r="D53"/>
  <c r="E53" s="1"/>
  <c r="B53"/>
  <c r="C53" s="1"/>
  <c r="D54" l="1"/>
  <c r="E54" s="1"/>
  <c r="F53"/>
  <c r="G53" s="1"/>
  <c r="B54"/>
  <c r="C54" s="1"/>
  <c r="D55" l="1"/>
  <c r="E55" s="1"/>
  <c r="F54"/>
  <c r="G54" s="1"/>
  <c r="B55"/>
  <c r="C55" s="1"/>
  <c r="F55" l="1"/>
  <c r="G55" s="1"/>
  <c r="D56"/>
  <c r="E56" s="1"/>
  <c r="B56"/>
  <c r="C56" s="1"/>
  <c r="D57" l="1"/>
  <c r="E57" s="1"/>
  <c r="F56"/>
  <c r="G56" s="1"/>
  <c r="B57"/>
  <c r="C57" s="1"/>
  <c r="D58" l="1"/>
  <c r="E58" s="1"/>
  <c r="F57"/>
  <c r="G57" s="1"/>
  <c r="B58"/>
  <c r="C58" s="1"/>
  <c r="F58" l="1"/>
  <c r="G58" s="1"/>
  <c r="D59"/>
  <c r="E59" s="1"/>
  <c r="B59"/>
  <c r="C59" s="1"/>
  <c r="D60" l="1"/>
  <c r="E60" s="1"/>
  <c r="F59"/>
  <c r="G59" s="1"/>
  <c r="B60"/>
  <c r="C60" s="1"/>
  <c r="D61" l="1"/>
  <c r="E61" s="1"/>
  <c r="F60"/>
  <c r="G60" s="1"/>
  <c r="B61"/>
  <c r="C61" s="1"/>
  <c r="F61" l="1"/>
  <c r="G61" s="1"/>
  <c r="D62"/>
  <c r="E62" s="1"/>
  <c r="B62"/>
  <c r="C62" s="1"/>
  <c r="D63" l="1"/>
  <c r="E63" s="1"/>
  <c r="F62"/>
  <c r="G62" s="1"/>
  <c r="B63"/>
  <c r="C63" s="1"/>
  <c r="D64" l="1"/>
  <c r="E64" s="1"/>
  <c r="F63"/>
  <c r="G63" s="1"/>
  <c r="B64"/>
  <c r="C64" s="1"/>
  <c r="F64" l="1"/>
  <c r="G64" s="1"/>
  <c r="D65"/>
  <c r="E65" s="1"/>
  <c r="B65"/>
  <c r="C65" s="1"/>
  <c r="F65" l="1"/>
  <c r="G65" s="1"/>
  <c r="D66"/>
  <c r="E66" s="1"/>
  <c r="B66"/>
  <c r="C66" s="1"/>
  <c r="D67" l="1"/>
  <c r="E67" s="1"/>
  <c r="F66"/>
  <c r="G66" s="1"/>
  <c r="B67"/>
  <c r="C67" s="1"/>
  <c r="D68" l="1"/>
  <c r="E68" s="1"/>
  <c r="F67"/>
  <c r="G67" s="1"/>
  <c r="B68"/>
  <c r="C68" s="1"/>
  <c r="F68" l="1"/>
  <c r="G68" s="1"/>
  <c r="D69"/>
  <c r="E69" s="1"/>
  <c r="B69"/>
  <c r="C69" s="1"/>
  <c r="D70" l="1"/>
  <c r="E70" s="1"/>
  <c r="F69"/>
  <c r="G69" s="1"/>
  <c r="B70"/>
  <c r="C70" s="1"/>
  <c r="D71" l="1"/>
  <c r="E71" s="1"/>
  <c r="F70"/>
  <c r="G70" s="1"/>
  <c r="B71"/>
  <c r="C71" s="1"/>
  <c r="F71" l="1"/>
  <c r="G71" s="1"/>
  <c r="D72"/>
  <c r="E72" s="1"/>
  <c r="B72"/>
  <c r="C72" s="1"/>
  <c r="D73" l="1"/>
  <c r="E73" s="1"/>
  <c r="F72"/>
  <c r="G72" s="1"/>
  <c r="B73"/>
  <c r="C73" s="1"/>
  <c r="D74" l="1"/>
  <c r="E74" s="1"/>
  <c r="F73"/>
  <c r="G73" s="1"/>
  <c r="B74"/>
  <c r="C74" s="1"/>
  <c r="F74" l="1"/>
  <c r="G74" s="1"/>
  <c r="D75"/>
  <c r="E75" s="1"/>
  <c r="B75"/>
  <c r="C75" s="1"/>
  <c r="D76" l="1"/>
  <c r="E76" s="1"/>
  <c r="F75"/>
  <c r="G75" s="1"/>
  <c r="B76"/>
  <c r="C76" s="1"/>
  <c r="D77" l="1"/>
  <c r="E77" s="1"/>
  <c r="F76"/>
  <c r="G76" s="1"/>
  <c r="B77"/>
  <c r="C77" s="1"/>
  <c r="F77" l="1"/>
  <c r="G77" s="1"/>
  <c r="D78"/>
  <c r="E78" s="1"/>
  <c r="B78"/>
  <c r="C78" s="1"/>
  <c r="D79" l="1"/>
  <c r="E79" s="1"/>
  <c r="F78"/>
  <c r="G78" s="1"/>
  <c r="B79"/>
  <c r="C79" s="1"/>
  <c r="D80" l="1"/>
  <c r="E80" s="1"/>
  <c r="F79"/>
  <c r="G79" s="1"/>
  <c r="B80"/>
  <c r="C80" s="1"/>
  <c r="F80" l="1"/>
  <c r="G80" s="1"/>
  <c r="D81"/>
  <c r="E81" s="1"/>
  <c r="B81"/>
  <c r="C81" s="1"/>
  <c r="D82" l="1"/>
  <c r="E82" s="1"/>
  <c r="F81"/>
  <c r="G81" s="1"/>
  <c r="B82"/>
  <c r="C82" s="1"/>
  <c r="D83" l="1"/>
  <c r="E83" s="1"/>
  <c r="F82"/>
  <c r="G82" s="1"/>
  <c r="B83"/>
  <c r="C83" s="1"/>
  <c r="F83" l="1"/>
  <c r="G83" s="1"/>
  <c r="D84"/>
  <c r="E84" s="1"/>
  <c r="B84"/>
  <c r="C84" s="1"/>
  <c r="D85" l="1"/>
  <c r="E85" s="1"/>
  <c r="F84"/>
  <c r="G84" s="1"/>
  <c r="B85"/>
  <c r="C85" s="1"/>
  <c r="D86" l="1"/>
  <c r="E86" s="1"/>
  <c r="F85"/>
  <c r="G85" s="1"/>
  <c r="B86"/>
  <c r="C86" s="1"/>
  <c r="F86" l="1"/>
  <c r="G86" s="1"/>
  <c r="D87"/>
  <c r="E87" s="1"/>
  <c r="B87"/>
  <c r="C87" s="1"/>
  <c r="D88" l="1"/>
  <c r="E88" s="1"/>
  <c r="F87"/>
  <c r="G87" s="1"/>
  <c r="B88"/>
  <c r="C88" s="1"/>
  <c r="D89" l="1"/>
  <c r="E89" s="1"/>
  <c r="F88"/>
  <c r="G88" s="1"/>
  <c r="B89"/>
  <c r="C89" s="1"/>
  <c r="F89" l="1"/>
  <c r="G89" s="1"/>
  <c r="D90"/>
  <c r="E90" s="1"/>
  <c r="B90"/>
  <c r="C90" s="1"/>
  <c r="D91" l="1"/>
  <c r="E91" s="1"/>
  <c r="F90"/>
  <c r="G90" s="1"/>
  <c r="B91"/>
  <c r="C91" s="1"/>
  <c r="D92" l="1"/>
  <c r="E92" s="1"/>
  <c r="F91"/>
  <c r="G91" s="1"/>
  <c r="B92"/>
  <c r="C92" s="1"/>
  <c r="F92" l="1"/>
  <c r="G92" s="1"/>
  <c r="D93"/>
  <c r="E93" s="1"/>
  <c r="B93"/>
  <c r="C93" s="1"/>
  <c r="D94" l="1"/>
  <c r="E94" s="1"/>
  <c r="F93"/>
  <c r="G93" s="1"/>
  <c r="B94"/>
  <c r="C94" s="1"/>
  <c r="D95" l="1"/>
  <c r="E95" s="1"/>
  <c r="F94"/>
  <c r="G94" s="1"/>
  <c r="B95"/>
  <c r="C95" s="1"/>
  <c r="D96" l="1"/>
  <c r="E96" s="1"/>
  <c r="F95"/>
  <c r="G95" s="1"/>
  <c r="B96"/>
  <c r="C96" s="1"/>
  <c r="F96" l="1"/>
  <c r="G96" s="1"/>
  <c r="D97"/>
  <c r="E97" s="1"/>
  <c r="B97"/>
  <c r="C97" s="1"/>
  <c r="D98" l="1"/>
  <c r="E98" s="1"/>
  <c r="F97"/>
  <c r="G97" s="1"/>
  <c r="B98"/>
  <c r="C98" s="1"/>
  <c r="D99" l="1"/>
  <c r="E99" s="1"/>
  <c r="F98"/>
  <c r="G98" s="1"/>
  <c r="B99"/>
  <c r="C99" s="1"/>
  <c r="F99" l="1"/>
  <c r="G99" s="1"/>
  <c r="D100"/>
  <c r="E100" s="1"/>
  <c r="B100"/>
  <c r="C100" s="1"/>
  <c r="D101" l="1"/>
  <c r="E101" s="1"/>
  <c r="F100"/>
  <c r="G100" s="1"/>
  <c r="B101"/>
  <c r="C101" s="1"/>
  <c r="D102" l="1"/>
  <c r="E102" s="1"/>
  <c r="F101"/>
  <c r="G101" s="1"/>
  <c r="B102"/>
  <c r="C102" s="1"/>
  <c r="F102" l="1"/>
  <c r="G102" s="1"/>
  <c r="D103"/>
  <c r="E103" s="1"/>
  <c r="B103"/>
  <c r="C103" s="1"/>
  <c r="D104" l="1"/>
  <c r="E104" s="1"/>
  <c r="F103"/>
  <c r="G103" s="1"/>
  <c r="B104"/>
  <c r="C104" s="1"/>
  <c r="D105" l="1"/>
  <c r="E105" s="1"/>
  <c r="F104"/>
  <c r="G104" s="1"/>
  <c r="B105"/>
  <c r="C105" s="1"/>
  <c r="F105" l="1"/>
  <c r="G105" s="1"/>
  <c r="D106"/>
  <c r="E106" s="1"/>
  <c r="J105"/>
  <c r="J104"/>
  <c r="B106"/>
  <c r="C106" s="1"/>
  <c r="D107" l="1"/>
  <c r="E107" s="1"/>
  <c r="F106"/>
  <c r="G106" s="1"/>
  <c r="B107"/>
  <c r="C107" s="1"/>
  <c r="D108" l="1"/>
  <c r="E108" s="1"/>
  <c r="J106"/>
  <c r="F107"/>
  <c r="G107" s="1"/>
  <c r="B108"/>
  <c r="C108" s="1"/>
  <c r="F108" l="1"/>
  <c r="G108" s="1"/>
  <c r="D109"/>
  <c r="E109" s="1"/>
  <c r="J108"/>
  <c r="J107"/>
  <c r="B109"/>
  <c r="C109" s="1"/>
  <c r="D110" l="1"/>
  <c r="E110" s="1"/>
  <c r="F109"/>
  <c r="G109" s="1"/>
  <c r="B110"/>
  <c r="C110" s="1"/>
  <c r="D111" l="1"/>
  <c r="E111" s="1"/>
  <c r="F110"/>
  <c r="G110" s="1"/>
  <c r="J109"/>
  <c r="B111"/>
  <c r="C111" s="1"/>
  <c r="F111" l="1"/>
  <c r="G111" s="1"/>
  <c r="D112"/>
  <c r="E112" s="1"/>
  <c r="J111"/>
  <c r="J110"/>
  <c r="B112"/>
  <c r="C112" s="1"/>
  <c r="D113" l="1"/>
  <c r="E113" s="1"/>
  <c r="F112"/>
  <c r="G112" s="1"/>
  <c r="B113"/>
  <c r="C113" s="1"/>
  <c r="D114" l="1"/>
  <c r="E114" s="1"/>
  <c r="J112"/>
  <c r="F113"/>
  <c r="G113" s="1"/>
  <c r="B114"/>
  <c r="C114" s="1"/>
  <c r="F114" l="1"/>
  <c r="G114" s="1"/>
  <c r="D115"/>
  <c r="E115" s="1"/>
  <c r="J114"/>
  <c r="J113"/>
  <c r="B115"/>
  <c r="C115" s="1"/>
  <c r="D116" l="1"/>
  <c r="E116" s="1"/>
  <c r="F115"/>
  <c r="G115" s="1"/>
  <c r="B116"/>
  <c r="C116" s="1"/>
  <c r="D117" l="1"/>
  <c r="E117" s="1"/>
  <c r="F116"/>
  <c r="G116" s="1"/>
  <c r="J115"/>
  <c r="B117"/>
  <c r="C117" s="1"/>
  <c r="F117" l="1"/>
  <c r="G117" s="1"/>
  <c r="D118"/>
  <c r="E118" s="1"/>
  <c r="J117"/>
  <c r="J116"/>
  <c r="B118"/>
  <c r="C118" s="1"/>
  <c r="D119" l="1"/>
  <c r="E119" s="1"/>
  <c r="F118"/>
  <c r="G118" s="1"/>
  <c r="B119"/>
  <c r="C119" s="1"/>
  <c r="D120" l="1"/>
  <c r="E120" s="1"/>
  <c r="J118"/>
  <c r="F119"/>
  <c r="G119" s="1"/>
  <c r="B120"/>
  <c r="C120" s="1"/>
  <c r="F120" l="1"/>
  <c r="G120" s="1"/>
  <c r="D121"/>
  <c r="E121" s="1"/>
  <c r="J120"/>
  <c r="J119"/>
  <c r="B121"/>
  <c r="C121" s="1"/>
  <c r="D122" l="1"/>
  <c r="E122" s="1"/>
  <c r="F121"/>
  <c r="G121" s="1"/>
  <c r="B122"/>
  <c r="C122" s="1"/>
  <c r="D123" l="1"/>
  <c r="E123" s="1"/>
  <c r="F122"/>
  <c r="G122" s="1"/>
  <c r="J121"/>
  <c r="B123"/>
  <c r="C123" s="1"/>
  <c r="F123" l="1"/>
  <c r="G123" s="1"/>
  <c r="D124"/>
  <c r="E124" s="1"/>
  <c r="J123"/>
  <c r="J122"/>
  <c r="B124"/>
  <c r="C124" s="1"/>
  <c r="D125" l="1"/>
  <c r="E125" s="1"/>
  <c r="F124"/>
  <c r="G124" s="1"/>
  <c r="B125"/>
  <c r="C125" s="1"/>
  <c r="D126" l="1"/>
  <c r="E126" s="1"/>
  <c r="J124"/>
  <c r="F125"/>
  <c r="G125" s="1"/>
  <c r="B126"/>
  <c r="C126" s="1"/>
  <c r="J125" l="1"/>
  <c r="D127"/>
  <c r="E127" s="1"/>
  <c r="F126"/>
  <c r="G126" s="1"/>
  <c r="B127"/>
  <c r="C127" s="1"/>
  <c r="F127" l="1"/>
  <c r="D128"/>
  <c r="E128" s="1"/>
  <c r="J127"/>
  <c r="J126"/>
  <c r="G127"/>
  <c r="B128"/>
  <c r="C128" s="1"/>
  <c r="D129" l="1"/>
  <c r="E129" s="1"/>
  <c r="F128"/>
  <c r="G128" s="1"/>
  <c r="B129"/>
  <c r="C129" s="1"/>
  <c r="D130" l="1"/>
  <c r="E130" s="1"/>
  <c r="J128"/>
  <c r="F129"/>
  <c r="G129" s="1"/>
  <c r="B130"/>
  <c r="C130" s="1"/>
  <c r="F130" l="1"/>
  <c r="G130" s="1"/>
  <c r="D131"/>
  <c r="E131" s="1"/>
  <c r="J130"/>
  <c r="J129"/>
  <c r="B131"/>
  <c r="C131" s="1"/>
  <c r="D132" l="1"/>
  <c r="E132" s="1"/>
  <c r="F131"/>
  <c r="G131" s="1"/>
  <c r="B132"/>
  <c r="C132" s="1"/>
  <c r="D133" l="1"/>
  <c r="E133" s="1"/>
  <c r="F132"/>
  <c r="G132" s="1"/>
  <c r="J131"/>
  <c r="B133"/>
  <c r="C133" s="1"/>
  <c r="F133" l="1"/>
  <c r="G133" s="1"/>
  <c r="D134"/>
  <c r="E134" s="1"/>
  <c r="J133"/>
  <c r="J132"/>
  <c r="B134"/>
  <c r="C134" s="1"/>
  <c r="D135" l="1"/>
  <c r="E135" s="1"/>
  <c r="F134"/>
  <c r="G134" s="1"/>
  <c r="B135"/>
  <c r="C135" s="1"/>
  <c r="D136" l="1"/>
  <c r="E136" s="1"/>
  <c r="J134"/>
  <c r="F135"/>
  <c r="G135" s="1"/>
  <c r="B136"/>
  <c r="C136" s="1"/>
  <c r="F136" l="1"/>
  <c r="G136" s="1"/>
  <c r="D137"/>
  <c r="E137" s="1"/>
  <c r="J136"/>
  <c r="J135"/>
  <c r="B137"/>
  <c r="C137" s="1"/>
  <c r="D138" l="1"/>
  <c r="E138" s="1"/>
  <c r="F137"/>
  <c r="G137" s="1"/>
  <c r="B138"/>
  <c r="C138" s="1"/>
  <c r="D139" l="1"/>
  <c r="E139" s="1"/>
  <c r="F138"/>
  <c r="G138" s="1"/>
  <c r="J137"/>
  <c r="B139"/>
  <c r="C139" s="1"/>
  <c r="F139" l="1"/>
  <c r="G139" s="1"/>
  <c r="D140"/>
  <c r="E140" s="1"/>
  <c r="J139"/>
  <c r="J138"/>
  <c r="B140"/>
  <c r="C140" s="1"/>
  <c r="D141" l="1"/>
  <c r="E141" s="1"/>
  <c r="F140"/>
  <c r="G140" s="1"/>
  <c r="B141"/>
  <c r="C141" s="1"/>
  <c r="D142" l="1"/>
  <c r="E142" s="1"/>
  <c r="J140"/>
  <c r="F141"/>
  <c r="G141" s="1"/>
  <c r="B142"/>
  <c r="C142" s="1"/>
  <c r="F142" l="1"/>
  <c r="G142" s="1"/>
  <c r="D143"/>
  <c r="E143" s="1"/>
  <c r="J142"/>
  <c r="J141"/>
  <c r="B143"/>
  <c r="C143" s="1"/>
  <c r="D144" l="1"/>
  <c r="E144" s="1"/>
  <c r="F143"/>
  <c r="G143" s="1"/>
  <c r="B144"/>
  <c r="C144" s="1"/>
  <c r="D145" l="1"/>
  <c r="E145" s="1"/>
  <c r="F144"/>
  <c r="G144" s="1"/>
  <c r="J143"/>
  <c r="B145"/>
  <c r="C145" s="1"/>
  <c r="F145" l="1"/>
  <c r="G145" s="1"/>
  <c r="D146"/>
  <c r="E146" s="1"/>
  <c r="J145"/>
  <c r="J144"/>
  <c r="B146"/>
  <c r="C146" s="1"/>
  <c r="D147" l="1"/>
  <c r="E147" s="1"/>
  <c r="F146"/>
  <c r="G146" s="1"/>
  <c r="B147"/>
  <c r="C147" s="1"/>
  <c r="D148" l="1"/>
  <c r="E148" s="1"/>
  <c r="J146"/>
  <c r="F147"/>
  <c r="G147" s="1"/>
  <c r="B148"/>
  <c r="C148" s="1"/>
  <c r="F148" l="1"/>
  <c r="G148" s="1"/>
  <c r="D149"/>
  <c r="E149" s="1"/>
  <c r="J148"/>
  <c r="J147"/>
  <c r="B149"/>
  <c r="C149" s="1"/>
  <c r="D150" l="1"/>
  <c r="E150" s="1"/>
  <c r="F149"/>
  <c r="G149" s="1"/>
  <c r="B150"/>
  <c r="C150" s="1"/>
  <c r="D151" l="1"/>
  <c r="E151" s="1"/>
  <c r="F150"/>
  <c r="G150" s="1"/>
  <c r="J149"/>
  <c r="B151"/>
  <c r="C151" s="1"/>
  <c r="F151" l="1"/>
  <c r="G151" s="1"/>
  <c r="D152"/>
  <c r="E152" s="1"/>
  <c r="J151"/>
  <c r="J150"/>
  <c r="B152"/>
  <c r="C152" s="1"/>
  <c r="D153" l="1"/>
  <c r="E153" s="1"/>
  <c r="F152"/>
  <c r="G152" s="1"/>
  <c r="B153"/>
  <c r="C153" s="1"/>
  <c r="D154" l="1"/>
  <c r="E154" s="1"/>
  <c r="J152"/>
  <c r="F153"/>
  <c r="G153" s="1"/>
  <c r="B154"/>
  <c r="C154" s="1"/>
  <c r="F154" l="1"/>
  <c r="G154" s="1"/>
  <c r="D155"/>
  <c r="E155" s="1"/>
  <c r="J154"/>
  <c r="J153"/>
  <c r="B155"/>
  <c r="C155" s="1"/>
  <c r="D156" l="1"/>
  <c r="E156" s="1"/>
  <c r="F155"/>
  <c r="G155" s="1"/>
  <c r="B156"/>
  <c r="C156" s="1"/>
  <c r="F156" l="1"/>
  <c r="G156" s="1"/>
  <c r="J155"/>
  <c r="J156" l="1"/>
  <c r="G20" i="1" l="1"/>
  <c r="J2" i="2" l="1"/>
  <c r="K2" s="1"/>
  <c r="I4" l="1"/>
  <c r="K4" s="1"/>
  <c r="I5"/>
  <c r="K5" s="1"/>
  <c r="I6"/>
  <c r="K6" s="1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04"/>
  <c r="K104" s="1"/>
  <c r="I105"/>
  <c r="K105" s="1"/>
  <c r="I106"/>
  <c r="K106" s="1"/>
  <c r="I107"/>
  <c r="K107" s="1"/>
  <c r="I108"/>
  <c r="K108" s="1"/>
  <c r="I109"/>
  <c r="K109" s="1"/>
  <c r="I110"/>
  <c r="K110" s="1"/>
  <c r="I111"/>
  <c r="K111" s="1"/>
  <c r="I112"/>
  <c r="K112" s="1"/>
  <c r="I113"/>
  <c r="K113" s="1"/>
  <c r="I114"/>
  <c r="K114" s="1"/>
  <c r="I115"/>
  <c r="K115" s="1"/>
  <c r="I116"/>
  <c r="K116" s="1"/>
  <c r="I117"/>
  <c r="K117" s="1"/>
  <c r="I118"/>
  <c r="K118" s="1"/>
  <c r="I119"/>
  <c r="K119" s="1"/>
  <c r="I120"/>
  <c r="K120" s="1"/>
  <c r="I121"/>
  <c r="K121" s="1"/>
  <c r="I122"/>
  <c r="K122" s="1"/>
  <c r="I123"/>
  <c r="K123" s="1"/>
  <c r="I124"/>
  <c r="K124" s="1"/>
  <c r="I125"/>
  <c r="K125" s="1"/>
  <c r="I126"/>
  <c r="K126" s="1"/>
  <c r="I127"/>
  <c r="K127" s="1"/>
  <c r="I128"/>
  <c r="K128" s="1"/>
  <c r="I129"/>
  <c r="K129" s="1"/>
  <c r="I130"/>
  <c r="K130" s="1"/>
  <c r="I131"/>
  <c r="K131" s="1"/>
  <c r="I132"/>
  <c r="K132" s="1"/>
  <c r="I133"/>
  <c r="K133" s="1"/>
  <c r="I134"/>
  <c r="K134" s="1"/>
  <c r="I135"/>
  <c r="K135" s="1"/>
  <c r="I136"/>
  <c r="K136" s="1"/>
  <c r="I137"/>
  <c r="K137" s="1"/>
  <c r="I138"/>
  <c r="K138" s="1"/>
  <c r="I139"/>
  <c r="K139" s="1"/>
  <c r="I140"/>
  <c r="K140" s="1"/>
  <c r="I141"/>
  <c r="K141" s="1"/>
  <c r="I142"/>
  <c r="K142" s="1"/>
  <c r="I143"/>
  <c r="K143" s="1"/>
  <c r="I144"/>
  <c r="K144" s="1"/>
  <c r="I145"/>
  <c r="K145" s="1"/>
  <c r="I146"/>
  <c r="K146" s="1"/>
  <c r="I147"/>
  <c r="K147" s="1"/>
  <c r="I148"/>
  <c r="K148" s="1"/>
  <c r="I149"/>
  <c r="K149" s="1"/>
  <c r="I150"/>
  <c r="K150" s="1"/>
  <c r="I151"/>
  <c r="K151" s="1"/>
  <c r="I152"/>
  <c r="K152" s="1"/>
  <c r="I153"/>
  <c r="K153" s="1"/>
  <c r="I154"/>
  <c r="K154" s="1"/>
  <c r="I155"/>
  <c r="K155" s="1"/>
  <c r="I156"/>
  <c r="K156" s="1"/>
  <c r="I73"/>
  <c r="J73" s="1"/>
  <c r="K73" s="1"/>
  <c r="I74"/>
  <c r="J74" s="1"/>
  <c r="K74" s="1"/>
  <c r="I75"/>
  <c r="J75" s="1"/>
  <c r="K75" s="1"/>
  <c r="I76"/>
  <c r="J76" s="1"/>
  <c r="K76" s="1"/>
  <c r="I77"/>
  <c r="J77" s="1"/>
  <c r="K77" s="1"/>
  <c r="I78"/>
  <c r="J78" s="1"/>
  <c r="K78" s="1"/>
  <c r="I79"/>
  <c r="J79" s="1"/>
  <c r="K79" s="1"/>
  <c r="I80"/>
  <c r="J80" s="1"/>
  <c r="K80" s="1"/>
  <c r="I81"/>
  <c r="J81" s="1"/>
  <c r="K81" s="1"/>
  <c r="I82"/>
  <c r="J82" s="1"/>
  <c r="K82" s="1"/>
  <c r="I83"/>
  <c r="J83" s="1"/>
  <c r="K83" s="1"/>
  <c r="I84"/>
  <c r="J84" s="1"/>
  <c r="K84" s="1"/>
  <c r="I85"/>
  <c r="J85" s="1"/>
  <c r="K85" s="1"/>
  <c r="I86"/>
  <c r="J86" s="1"/>
  <c r="K86" s="1"/>
  <c r="I87"/>
  <c r="J87" s="1"/>
  <c r="K87" s="1"/>
  <c r="I88"/>
  <c r="J88" s="1"/>
  <c r="K88" s="1"/>
  <c r="I89"/>
  <c r="J89" s="1"/>
  <c r="K89" s="1"/>
  <c r="I90"/>
  <c r="J90" s="1"/>
  <c r="K90" s="1"/>
  <c r="I91"/>
  <c r="J91" s="1"/>
  <c r="K91" s="1"/>
  <c r="I92"/>
  <c r="J92" s="1"/>
  <c r="K92" s="1"/>
  <c r="I93"/>
  <c r="J93" s="1"/>
  <c r="K93" s="1"/>
  <c r="I94"/>
  <c r="I95"/>
  <c r="J95" s="1"/>
  <c r="I96"/>
  <c r="J96" s="1"/>
  <c r="I97"/>
  <c r="J97" s="1"/>
  <c r="K97" s="1"/>
  <c r="I98"/>
  <c r="J98" s="1"/>
  <c r="K98" s="1"/>
  <c r="I99"/>
  <c r="J99" s="1"/>
  <c r="K99" s="1"/>
  <c r="I100"/>
  <c r="J100" s="1"/>
  <c r="K100" s="1"/>
  <c r="I101"/>
  <c r="J101" s="1"/>
  <c r="K101" s="1"/>
  <c r="I102"/>
  <c r="J102" s="1"/>
  <c r="K102" s="1"/>
  <c r="I103"/>
  <c r="J103" s="1"/>
  <c r="K103" s="1"/>
  <c r="I19"/>
  <c r="J19" s="1"/>
  <c r="K19" s="1"/>
  <c r="I20"/>
  <c r="J20" s="1"/>
  <c r="K20" s="1"/>
  <c r="I21"/>
  <c r="J21" s="1"/>
  <c r="K21" s="1"/>
  <c r="I22"/>
  <c r="J22" s="1"/>
  <c r="K22" s="1"/>
  <c r="I23"/>
  <c r="J23" s="1"/>
  <c r="K23" s="1"/>
  <c r="I24"/>
  <c r="J24" s="1"/>
  <c r="K24" s="1"/>
  <c r="I25"/>
  <c r="J25" s="1"/>
  <c r="K25" s="1"/>
  <c r="I26"/>
  <c r="J26" s="1"/>
  <c r="K26" s="1"/>
  <c r="I27"/>
  <c r="J27" s="1"/>
  <c r="K27" s="1"/>
  <c r="I28"/>
  <c r="J28" s="1"/>
  <c r="K28" s="1"/>
  <c r="I29"/>
  <c r="J29" s="1"/>
  <c r="K29" s="1"/>
  <c r="I30"/>
  <c r="J30" s="1"/>
  <c r="K30" s="1"/>
  <c r="I31"/>
  <c r="J31" s="1"/>
  <c r="K31" s="1"/>
  <c r="I32"/>
  <c r="J32" s="1"/>
  <c r="K32" s="1"/>
  <c r="I33"/>
  <c r="J33" s="1"/>
  <c r="K33" s="1"/>
  <c r="I34"/>
  <c r="J34" s="1"/>
  <c r="K34" s="1"/>
  <c r="I35"/>
  <c r="J35" s="1"/>
  <c r="I36"/>
  <c r="J36" s="1"/>
  <c r="K36" s="1"/>
  <c r="I37"/>
  <c r="J37" s="1"/>
  <c r="K37" s="1"/>
  <c r="I38"/>
  <c r="J38" s="1"/>
  <c r="K38" s="1"/>
  <c r="I39"/>
  <c r="J39" s="1"/>
  <c r="K39" s="1"/>
  <c r="I40"/>
  <c r="J40" s="1"/>
  <c r="K40" s="1"/>
  <c r="I41"/>
  <c r="J41" s="1"/>
  <c r="K41" s="1"/>
  <c r="I42"/>
  <c r="J42" s="1"/>
  <c r="K42" s="1"/>
  <c r="I43"/>
  <c r="J43" s="1"/>
  <c r="K43" s="1"/>
  <c r="I44"/>
  <c r="J44" s="1"/>
  <c r="K44" s="1"/>
  <c r="I45"/>
  <c r="J45" s="1"/>
  <c r="K45" s="1"/>
  <c r="I46"/>
  <c r="J46" s="1"/>
  <c r="K46" s="1"/>
  <c r="I47"/>
  <c r="J47" s="1"/>
  <c r="K47" s="1"/>
  <c r="I48"/>
  <c r="J48" s="1"/>
  <c r="K48" s="1"/>
  <c r="I49"/>
  <c r="J49" s="1"/>
  <c r="K49" s="1"/>
  <c r="I50"/>
  <c r="J50" s="1"/>
  <c r="K50" s="1"/>
  <c r="I51"/>
  <c r="J51" s="1"/>
  <c r="K51" s="1"/>
  <c r="I52"/>
  <c r="J52" s="1"/>
  <c r="K52" s="1"/>
  <c r="I53"/>
  <c r="J53" s="1"/>
  <c r="K53" s="1"/>
  <c r="I54"/>
  <c r="J54" s="1"/>
  <c r="K54" s="1"/>
  <c r="I55"/>
  <c r="J55" s="1"/>
  <c r="K55" s="1"/>
  <c r="I56"/>
  <c r="J56" s="1"/>
  <c r="K56" s="1"/>
  <c r="I57"/>
  <c r="J57" s="1"/>
  <c r="K57" s="1"/>
  <c r="I58"/>
  <c r="J58" s="1"/>
  <c r="K58" s="1"/>
  <c r="I59"/>
  <c r="J59" s="1"/>
  <c r="K59" s="1"/>
  <c r="I60"/>
  <c r="J60" s="1"/>
  <c r="K60" s="1"/>
  <c r="I61"/>
  <c r="J61" s="1"/>
  <c r="K61" s="1"/>
  <c r="I62"/>
  <c r="J62" s="1"/>
  <c r="K62" s="1"/>
  <c r="I63"/>
  <c r="J63" s="1"/>
  <c r="K63" s="1"/>
  <c r="I64"/>
  <c r="J64" s="1"/>
  <c r="I65"/>
  <c r="J65" s="1"/>
  <c r="I66"/>
  <c r="J66" s="1"/>
  <c r="K66" s="1"/>
  <c r="I67"/>
  <c r="J67" s="1"/>
  <c r="K67" s="1"/>
  <c r="I68"/>
  <c r="J68" s="1"/>
  <c r="K68" s="1"/>
  <c r="I69"/>
  <c r="J69" s="1"/>
  <c r="K69" s="1"/>
  <c r="I70"/>
  <c r="J70" s="1"/>
  <c r="K70" s="1"/>
  <c r="I71"/>
  <c r="J71" s="1"/>
  <c r="K71" s="1"/>
  <c r="I72"/>
  <c r="J72" s="1"/>
  <c r="K72" s="1"/>
  <c r="B15" i="1"/>
  <c r="B16" s="1"/>
  <c r="H20" l="1"/>
  <c r="I20" s="1"/>
  <c r="K96" i="2"/>
  <c r="H19" i="1" s="1"/>
  <c r="G19"/>
  <c r="K65" i="2"/>
  <c r="K95"/>
  <c r="J94"/>
  <c r="K94" s="1"/>
  <c r="K35"/>
  <c r="G17" i="1"/>
  <c r="K64" i="2"/>
  <c r="D17" i="1"/>
  <c r="B17"/>
  <c r="H18" l="1"/>
  <c r="G18"/>
  <c r="I19"/>
  <c r="H17"/>
  <c r="G21"/>
  <c r="I18" l="1"/>
  <c r="I17"/>
  <c r="H21"/>
  <c r="I21" s="1"/>
</calcChain>
</file>

<file path=xl/sharedStrings.xml><?xml version="1.0" encoding="utf-8"?>
<sst xmlns="http://schemas.openxmlformats.org/spreadsheetml/2006/main" count="37" uniqueCount="35">
  <si>
    <t>Summer Session Teaching GTF Calculator</t>
  </si>
  <si>
    <t>To be used for individual assignments.  Do not combine assignments when using this calculator. Fill in the yellow blocks only. The calculator will populate the remaining items.</t>
  </si>
  <si>
    <t>Base Rate:</t>
  </si>
  <si>
    <t>Regular</t>
  </si>
  <si>
    <t>Overload</t>
  </si>
  <si>
    <t>Annual Basis:</t>
  </si>
  <si>
    <t>June:</t>
  </si>
  <si>
    <t>July:</t>
  </si>
  <si>
    <t>Contract Start Date:</t>
  </si>
  <si>
    <t>Aug:</t>
  </si>
  <si>
    <t>Contract End Date:</t>
  </si>
  <si>
    <t>Sept:</t>
  </si>
  <si>
    <t>Course Pay:</t>
  </si>
  <si>
    <t>OVERLOAD:</t>
  </si>
  <si>
    <t>Appointment Salary:</t>
  </si>
  <si>
    <t>Total**</t>
  </si>
  <si>
    <t>FTE (Assigned FTE):</t>
  </si>
  <si>
    <t>FTE (Payable FTE):</t>
  </si>
  <si>
    <t>Monthly Pay:</t>
  </si>
  <si>
    <t>Assigned FTE on the appointment contract should reflect the total workload (per term) for the particular assignment (e.g., .30 FTE, the minimum FTE for a 3-credit class, is 131 hours of work)."Payable FTE" on the PRF (see below) is…</t>
  </si>
  <si>
    <t>9 or 12 month (most teaching GTFs are paid on 9 month basis)</t>
  </si>
  <si>
    <t>Input as MM/DD/YY- use on both PRF and appointment contract.</t>
  </si>
  <si>
    <t>Information specific to PRF:</t>
  </si>
  <si>
    <t>Information specific to appointment contract:</t>
  </si>
  <si>
    <r>
      <rPr>
        <sz val="11"/>
        <color theme="1"/>
        <rFont val="Calibri"/>
        <family val="2"/>
        <scheme val="minor"/>
      </rPr>
      <t>Monthly Pay:</t>
    </r>
    <r>
      <rPr>
        <b/>
        <i/>
        <sz val="11"/>
        <color theme="1"/>
        <rFont val="Calibri"/>
        <family val="2"/>
        <scheme val="minor"/>
      </rPr>
      <t xml:space="preserve"> **</t>
    </r>
    <r>
      <rPr>
        <i/>
        <sz val="10"/>
        <color theme="1"/>
        <rFont val="Calibri"/>
        <family val="2"/>
        <scheme val="minor"/>
      </rPr>
      <t>Cite "Total" on appointment contract</t>
    </r>
  </si>
  <si>
    <t>Use on appointment contract; note this amount in "remarks" on PRF.</t>
  </si>
  <si>
    <t>Start:</t>
  </si>
  <si>
    <t>months</t>
  </si>
  <si>
    <t>maximum</t>
  </si>
  <si>
    <t>End:</t>
  </si>
  <si>
    <t>salary</t>
  </si>
  <si>
    <t>overload</t>
  </si>
  <si>
    <t>Last Updated:</t>
  </si>
  <si>
    <t>Annual base rate used on both PRF and appointment contract.</t>
  </si>
  <si>
    <t>Year: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</si>
</sst>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000000000"/>
    <numFmt numFmtId="165" formatCode="_(&quot;$&quot;* #,##0.00000_);_(&quot;$&quot;* \(#,##0.00000\);_(&quot;$&quot;* &quot;-&quot;?????_);_(@_)"/>
    <numFmt numFmtId="166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0" fillId="0" borderId="0" xfId="0" applyAlignment="1"/>
    <xf numFmtId="44" fontId="0" fillId="2" borderId="1" xfId="0" applyNumberFormat="1" applyFill="1" applyBorder="1" applyProtection="1">
      <protection locked="0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1" fillId="0" borderId="5" xfId="0" applyFont="1" applyBorder="1" applyAlignment="1">
      <alignment horizontal="right"/>
    </xf>
    <xf numFmtId="44" fontId="0" fillId="0" borderId="0" xfId="0" applyNumberFormat="1" applyBorder="1"/>
    <xf numFmtId="44" fontId="0" fillId="0" borderId="6" xfId="0" applyNumberFormat="1" applyBorder="1"/>
    <xf numFmtId="0" fontId="1" fillId="0" borderId="7" xfId="0" applyFont="1" applyBorder="1" applyAlignment="1">
      <alignment horizontal="right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right"/>
    </xf>
    <xf numFmtId="44" fontId="0" fillId="0" borderId="9" xfId="0" applyNumberFormat="1" applyBorder="1"/>
    <xf numFmtId="44" fontId="0" fillId="0" borderId="10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44" fontId="0" fillId="0" borderId="12" xfId="0" applyNumberFormat="1" applyBorder="1"/>
    <xf numFmtId="0" fontId="0" fillId="0" borderId="0" xfId="0" applyBorder="1"/>
    <xf numFmtId="0" fontId="0" fillId="0" borderId="0" xfId="0" applyNumberFormat="1"/>
    <xf numFmtId="0" fontId="4" fillId="0" borderId="0" xfId="0" applyFont="1" applyAlignment="1">
      <alignment vertical="top" wrapText="1"/>
    </xf>
    <xf numFmtId="0" fontId="0" fillId="0" borderId="11" xfId="0" applyBorder="1"/>
    <xf numFmtId="0" fontId="4" fillId="0" borderId="12" xfId="0" applyFont="1" applyBorder="1"/>
    <xf numFmtId="0" fontId="0" fillId="0" borderId="13" xfId="0" applyBorder="1"/>
    <xf numFmtId="0" fontId="0" fillId="0" borderId="14" xfId="0" applyBorder="1"/>
    <xf numFmtId="10" fontId="0" fillId="0" borderId="0" xfId="0" applyNumberFormat="1" applyBorder="1"/>
    <xf numFmtId="0" fontId="1" fillId="0" borderId="6" xfId="0" applyFont="1" applyBorder="1"/>
    <xf numFmtId="0" fontId="0" fillId="0" borderId="15" xfId="0" applyBorder="1"/>
    <xf numFmtId="0" fontId="0" fillId="0" borderId="9" xfId="0" applyBorder="1"/>
    <xf numFmtId="44" fontId="0" fillId="0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4" fontId="0" fillId="0" borderId="0" xfId="0" applyNumberFormat="1"/>
    <xf numFmtId="0" fontId="1" fillId="0" borderId="9" xfId="0" applyFont="1" applyBorder="1" applyAlignment="1">
      <alignment horizontal="center"/>
    </xf>
    <xf numFmtId="44" fontId="0" fillId="0" borderId="0" xfId="0" applyNumberFormat="1"/>
    <xf numFmtId="165" fontId="0" fillId="0" borderId="0" xfId="0" applyNumberFormat="1"/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wrapText="1"/>
    </xf>
    <xf numFmtId="0" fontId="5" fillId="0" borderId="0" xfId="0" applyNumberFormat="1" applyFont="1"/>
    <xf numFmtId="0" fontId="0" fillId="0" borderId="0" xfId="0" applyNumberFormat="1" applyBorder="1"/>
    <xf numFmtId="0" fontId="6" fillId="0" borderId="0" xfId="0" applyNumberFormat="1" applyFont="1"/>
    <xf numFmtId="166" fontId="0" fillId="2" borderId="1" xfId="0" applyNumberFormat="1" applyFill="1" applyBorder="1" applyProtection="1">
      <protection locked="0"/>
    </xf>
    <xf numFmtId="0" fontId="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sqref="A1:D2"/>
    </sheetView>
  </sheetViews>
  <sheetFormatPr defaultRowHeight="15"/>
  <cols>
    <col min="1" max="1" width="20.7109375" customWidth="1"/>
    <col min="2" max="2" width="15.7109375" customWidth="1"/>
    <col min="3" max="3" width="2.7109375" customWidth="1"/>
    <col min="4" max="4" width="15.7109375" customWidth="1"/>
    <col min="5" max="5" width="4.7109375" customWidth="1"/>
    <col min="6" max="6" width="8.7109375" customWidth="1"/>
    <col min="7" max="9" width="11.7109375" customWidth="1"/>
  </cols>
  <sheetData>
    <row r="1" spans="1:13">
      <c r="A1" s="49" t="s">
        <v>0</v>
      </c>
      <c r="B1" s="49"/>
      <c r="C1" s="49"/>
      <c r="D1" s="49"/>
    </row>
    <row r="2" spans="1:13">
      <c r="A2" s="49"/>
      <c r="B2" s="49"/>
      <c r="C2" s="49"/>
      <c r="D2" s="49"/>
    </row>
    <row r="3" spans="1:13" ht="36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</row>
    <row r="5" spans="1:13">
      <c r="A5" s="2" t="s">
        <v>2</v>
      </c>
      <c r="B5" s="3"/>
      <c r="C5" s="41" t="s">
        <v>33</v>
      </c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" t="s">
        <v>5</v>
      </c>
      <c r="B6" s="8"/>
      <c r="C6" s="41" t="s">
        <v>20</v>
      </c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5" customHeight="1">
      <c r="A7" s="2" t="s">
        <v>16</v>
      </c>
      <c r="B7" s="46"/>
      <c r="C7" s="47" t="s">
        <v>19</v>
      </c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>
      <c r="A8" s="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>
      <c r="A9" s="2" t="s">
        <v>8</v>
      </c>
      <c r="B9" s="13"/>
      <c r="C9" s="41" t="s">
        <v>21</v>
      </c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>
      <c r="A10" s="2" t="s">
        <v>10</v>
      </c>
      <c r="B10" s="13"/>
      <c r="C10" s="41" t="s">
        <v>21</v>
      </c>
      <c r="D10" s="22"/>
      <c r="E10" s="22"/>
      <c r="F10" s="42"/>
      <c r="G10" s="42"/>
      <c r="H10" s="42"/>
      <c r="I10" s="42"/>
      <c r="J10" s="42"/>
      <c r="K10" s="22"/>
      <c r="L10" s="22"/>
      <c r="M10" s="22"/>
    </row>
    <row r="11" spans="1:13">
      <c r="C11" s="22"/>
      <c r="D11" s="43"/>
      <c r="E11" s="22"/>
      <c r="F11" s="22"/>
      <c r="G11" s="44"/>
      <c r="H11" s="44"/>
      <c r="I11" s="44"/>
      <c r="J11" s="44"/>
      <c r="K11" s="22"/>
      <c r="L11" s="22"/>
      <c r="M11" s="22"/>
    </row>
    <row r="12" spans="1:13">
      <c r="A12" s="2" t="s">
        <v>12</v>
      </c>
      <c r="B12" s="32">
        <f>IF(AND(B5&lt;&gt;0,B6&lt;&gt;0,B7&lt;&gt;0),ROUND((B5*B7)/(B6/3),2),0)</f>
        <v>0</v>
      </c>
      <c r="C12" s="45" t="s">
        <v>25</v>
      </c>
      <c r="D12" s="43"/>
      <c r="E12" s="22"/>
      <c r="F12" s="22"/>
      <c r="G12" s="44"/>
      <c r="H12" s="44"/>
      <c r="I12" s="44"/>
      <c r="J12" s="44"/>
      <c r="K12" s="22"/>
      <c r="L12" s="22"/>
      <c r="M12" s="22"/>
    </row>
    <row r="14" spans="1:13" ht="15" customHeight="1">
      <c r="A14" s="50" t="s">
        <v>22</v>
      </c>
      <c r="B14" s="51"/>
      <c r="F14" s="52" t="s">
        <v>23</v>
      </c>
      <c r="G14" s="52"/>
      <c r="H14" s="52"/>
      <c r="I14" s="52"/>
    </row>
    <row r="15" spans="1:13">
      <c r="A15" s="24" t="s">
        <v>18</v>
      </c>
      <c r="B15" s="20">
        <f>IF(AND(Sheet2!J2&lt;&gt;0,B12&lt;&gt;0,Sheet2!K2&lt;&gt;0),IF(B12&gt;Sheet2!K2,ROUND(Sheet2!K2/Sheet2!J2,2),ROUND(B12/Sheet2!J2,2)),0)</f>
        <v>0</v>
      </c>
      <c r="C15" s="25"/>
      <c r="D15" s="26"/>
      <c r="F15" s="1" t="s">
        <v>24</v>
      </c>
    </row>
    <row r="16" spans="1:13">
      <c r="A16" s="27" t="s">
        <v>17</v>
      </c>
      <c r="B16" s="28">
        <f>IF(B15&lt;&gt;0,ROUND(B15/(B5/B6),4),0)</f>
        <v>0</v>
      </c>
      <c r="C16" s="21"/>
      <c r="D16" s="29" t="s">
        <v>13</v>
      </c>
      <c r="G16" s="5" t="s">
        <v>3</v>
      </c>
      <c r="H16" s="6" t="s">
        <v>4</v>
      </c>
      <c r="I16" s="7" t="s">
        <v>15</v>
      </c>
    </row>
    <row r="17" spans="1:9">
      <c r="A17" s="30" t="s">
        <v>14</v>
      </c>
      <c r="B17" s="15">
        <f>IF(AND(B12&lt;&gt;0,Sheet2!K2&lt;&gt;0),IF(B12&gt;Sheet2!K2,Sheet2!K2,B12),0)</f>
        <v>0</v>
      </c>
      <c r="C17" s="31"/>
      <c r="D17" s="16">
        <f>IF(B12&gt;Sheet2!K2,B12-Sheet2!K2,0)</f>
        <v>0</v>
      </c>
      <c r="F17" s="9" t="s">
        <v>6</v>
      </c>
      <c r="G17" s="10">
        <f>ROUND(SUM(Sheet2!J35:J64),2)</f>
        <v>0</v>
      </c>
      <c r="H17" s="10">
        <f ca="1">ROUND(SUM(Sheet2!K35:K64),2)</f>
        <v>0</v>
      </c>
      <c r="I17" s="11">
        <f ca="1">SUM(G17:H17)</f>
        <v>0</v>
      </c>
    </row>
    <row r="18" spans="1:9">
      <c r="A18" s="4"/>
      <c r="F18" s="12" t="s">
        <v>7</v>
      </c>
      <c r="G18" s="10">
        <f>ROUND(SUM(Sheet2!J65:J95),2)</f>
        <v>0</v>
      </c>
      <c r="H18" s="10">
        <f ca="1">ROUND(SUM(Sheet2!K65:K95),2)</f>
        <v>0</v>
      </c>
      <c r="I18" s="11">
        <f ca="1">SUM(G18:H18)</f>
        <v>0</v>
      </c>
    </row>
    <row r="19" spans="1:9">
      <c r="F19" s="12" t="s">
        <v>9</v>
      </c>
      <c r="G19" s="10">
        <f>ROUND(SUM(Sheet2!J96:J126),2)</f>
        <v>0</v>
      </c>
      <c r="H19" s="10">
        <f ca="1">ROUND(SUM(Sheet2!K96:K126),2)</f>
        <v>0</v>
      </c>
      <c r="I19" s="11">
        <f t="shared" ref="I19:I20" ca="1" si="0">SUM(G19:H19)</f>
        <v>0</v>
      </c>
    </row>
    <row r="20" spans="1:9">
      <c r="F20" s="14" t="s">
        <v>11</v>
      </c>
      <c r="G20" s="10">
        <f>ROUND(SUM(Sheet2!J127:J156),2)</f>
        <v>0</v>
      </c>
      <c r="H20" s="10">
        <f ca="1">ROUND(SUM(Sheet2!K127:K156),2)</f>
        <v>0</v>
      </c>
      <c r="I20" s="11">
        <f t="shared" ca="1" si="0"/>
        <v>0</v>
      </c>
    </row>
    <row r="21" spans="1:9" ht="15.75">
      <c r="A21" s="40" t="s">
        <v>32</v>
      </c>
      <c r="B21" s="39">
        <v>40906</v>
      </c>
      <c r="G21" s="17">
        <f>SUM(G16:G20)</f>
        <v>0</v>
      </c>
      <c r="H21" s="18">
        <f ca="1">SUM(H16:H20)</f>
        <v>0</v>
      </c>
      <c r="I21" s="19">
        <f ca="1">SUM(G21:H21)</f>
        <v>0</v>
      </c>
    </row>
    <row r="22" spans="1:9">
      <c r="A22" s="23"/>
      <c r="B22" s="23"/>
      <c r="C22" s="23"/>
      <c r="D22" s="23"/>
      <c r="E22" s="23"/>
      <c r="F22" s="23"/>
      <c r="G22" s="23"/>
      <c r="H22" s="23"/>
      <c r="I22" s="23"/>
    </row>
    <row r="25" spans="1:9">
      <c r="D25" s="22"/>
    </row>
  </sheetData>
  <sheetProtection sheet="1" objects="1" scenarios="1"/>
  <mergeCells count="5">
    <mergeCell ref="C7:M8"/>
    <mergeCell ref="A3:I3"/>
    <mergeCell ref="A1:D2"/>
    <mergeCell ref="A14:B14"/>
    <mergeCell ref="F14:I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6"/>
  <sheetViews>
    <sheetView workbookViewId="0">
      <selection sqref="A1:E1"/>
    </sheetView>
  </sheetViews>
  <sheetFormatPr defaultRowHeight="15"/>
  <cols>
    <col min="1" max="1" width="10.7109375" bestFit="1" customWidth="1"/>
    <col min="2" max="2" width="2" bestFit="1" customWidth="1"/>
    <col min="3" max="3" width="2" customWidth="1"/>
    <col min="4" max="4" width="6" hidden="1" customWidth="1"/>
    <col min="5" max="5" width="3" bestFit="1" customWidth="1"/>
    <col min="6" max="6" width="12.5703125" bestFit="1" customWidth="1"/>
    <col min="7" max="7" width="13.7109375" bestFit="1" customWidth="1"/>
    <col min="8" max="8" width="2.7109375" customWidth="1"/>
    <col min="9" max="11" width="15.7109375" customWidth="1"/>
    <col min="12" max="13" width="3.7109375" customWidth="1"/>
    <col min="14" max="14" width="9.7109375" bestFit="1" customWidth="1"/>
    <col min="15" max="15" width="10.7109375" bestFit="1" customWidth="1"/>
    <col min="16" max="16" width="7" hidden="1" customWidth="1"/>
  </cols>
  <sheetData>
    <row r="1" spans="1:17">
      <c r="A1" s="53" t="s">
        <v>34</v>
      </c>
      <c r="B1" s="53"/>
      <c r="C1" s="53"/>
      <c r="D1" s="53"/>
      <c r="E1" s="53"/>
      <c r="F1" s="22">
        <f ca="1">IF(Sheet1!B9&lt;&gt;0,YEAR(Sheet1!B9),YEAR(NOW()))</f>
        <v>2012</v>
      </c>
      <c r="G1" s="34" t="s">
        <v>26</v>
      </c>
      <c r="H1" s="33"/>
      <c r="I1" s="35">
        <f>Sheet1!B9</f>
        <v>0</v>
      </c>
      <c r="J1" s="36" t="s">
        <v>27</v>
      </c>
      <c r="K1" s="36" t="s">
        <v>28</v>
      </c>
    </row>
    <row r="2" spans="1:17">
      <c r="F2" s="33"/>
      <c r="G2" s="34" t="s">
        <v>29</v>
      </c>
      <c r="H2" s="33"/>
      <c r="I2" s="35">
        <f>Sheet1!B10</f>
        <v>0</v>
      </c>
      <c r="J2" s="33">
        <f>IF(AND(I1&lt;&gt;0,I2&lt;&gt;0),VLOOKUP(I2,A4:G734,7,0)-VLOOKUP((I1-1),A4:G734,7,0),0)</f>
        <v>0</v>
      </c>
      <c r="K2" s="37">
        <f>IF(AND(Sheet1!B5&lt;&gt;0,Sheet1!B6&lt;&gt;0,J2&lt;&gt;0),ROUND((Sheet1!B5/Sheet1!B6)*Sheet2!J2,2),0)</f>
        <v>0</v>
      </c>
    </row>
    <row r="3" spans="1:17">
      <c r="F3" s="33"/>
      <c r="G3" s="34" t="s">
        <v>12</v>
      </c>
      <c r="H3" s="33"/>
      <c r="I3" s="37">
        <f>Sheet1!B12</f>
        <v>0</v>
      </c>
      <c r="J3" s="36" t="s">
        <v>30</v>
      </c>
      <c r="K3" s="36" t="s">
        <v>31</v>
      </c>
    </row>
    <row r="4" spans="1:17">
      <c r="A4" s="35">
        <f ca="1">DATE(F1,5,1)</f>
        <v>41030</v>
      </c>
      <c r="B4">
        <f t="shared" ref="B4:B35" ca="1" si="0">WEEKDAY(A4)</f>
        <v>3</v>
      </c>
      <c r="C4">
        <f ca="1">IF(AND(B4&lt;&gt;1,B4&lt;&gt;7),1,0)</f>
        <v>1</v>
      </c>
      <c r="D4" t="str">
        <f t="shared" ref="D4:D35" ca="1" si="1">CONCATENATE(MONTH(A4),YEAR(A4))</f>
        <v>52012</v>
      </c>
      <c r="E4">
        <f t="shared" ref="E4:E35" ca="1" si="2">VLOOKUP(D4,$P$4:$Q$24,2,0)</f>
        <v>23</v>
      </c>
      <c r="F4" s="33">
        <f ca="1">ROUND(C4/E4,10)</f>
        <v>4.3478260900000003E-2</v>
      </c>
      <c r="G4" s="33">
        <v>0</v>
      </c>
      <c r="H4" s="33"/>
      <c r="I4" s="38">
        <f t="shared" ref="I4:I35" ca="1" si="3">IF(AND(A4&gt;=$I$1,A4&lt;=$I$2),ROUND(($I$3/$J$2)*F4,5),0)</f>
        <v>0</v>
      </c>
      <c r="J4" s="38">
        <f>IF(AND(Sheet1!$B$5&lt;&gt;0,Sheet1!$B$6&lt;&gt;0),IF(I4&gt;ROUND(Sheet1!$B$5/Sheet1!$B$6*Sheet2!F4,5),ROUND(Sheet1!$B$5/Sheet1!$B$6*Sheet2!F4,5),Sheet2!I4),0)</f>
        <v>0</v>
      </c>
      <c r="K4" s="38">
        <f ca="1">IF(I4&gt;J4,I4-J4,0)</f>
        <v>0</v>
      </c>
      <c r="N4" s="35">
        <f ca="1">DATE($F$1,5,1)</f>
        <v>41030</v>
      </c>
      <c r="O4" s="35">
        <f ca="1">N5-1</f>
        <v>41060</v>
      </c>
      <c r="P4" s="22" t="str">
        <f ca="1">CONCATENATE(MONTH(N4),YEAR(N4))</f>
        <v>52012</v>
      </c>
      <c r="Q4">
        <f ca="1">NETWORKDAYS(N4,O4)</f>
        <v>23</v>
      </c>
    </row>
    <row r="5" spans="1:17">
      <c r="A5" s="35">
        <f ca="1">A4+1</f>
        <v>41031</v>
      </c>
      <c r="B5">
        <f t="shared" ca="1" si="0"/>
        <v>4</v>
      </c>
      <c r="C5">
        <f t="shared" ref="C5:C68" ca="1" si="4">IF(AND(B5&lt;&gt;1,B5&lt;&gt;7),1,0)</f>
        <v>1</v>
      </c>
      <c r="D5" t="str">
        <f t="shared" ca="1" si="1"/>
        <v>52012</v>
      </c>
      <c r="E5">
        <f t="shared" ca="1" si="2"/>
        <v>23</v>
      </c>
      <c r="F5" s="33">
        <f t="shared" ref="F5:F68" ca="1" si="5">ROUND(C5/E5,10)</f>
        <v>4.3478260900000003E-2</v>
      </c>
      <c r="G5" s="33">
        <f ca="1">F5+G4</f>
        <v>4.3478260900000003E-2</v>
      </c>
      <c r="H5" s="33"/>
      <c r="I5" s="38">
        <f t="shared" ca="1" si="3"/>
        <v>0</v>
      </c>
      <c r="J5" s="38">
        <f>IF(AND(Sheet1!$B$5&lt;&gt;0,Sheet1!$B$6&lt;&gt;0),IF(I5&gt;ROUND(Sheet1!$B$5/Sheet1!$B$6*Sheet2!F5,5),ROUND(Sheet1!$B$5/Sheet1!$B$6*Sheet2!F5,5),Sheet2!I5),0)</f>
        <v>0</v>
      </c>
      <c r="K5" s="38">
        <f t="shared" ref="K5" ca="1" si="6">IF(I5&gt;J5,I5-J5,0)</f>
        <v>0</v>
      </c>
      <c r="N5" s="35">
        <f ca="1">DATE($F$1,6,1)</f>
        <v>41061</v>
      </c>
      <c r="O5" s="35">
        <f ca="1">N6-1</f>
        <v>41090</v>
      </c>
      <c r="P5" s="22" t="str">
        <f ca="1">CONCATENATE(MONTH(N5),YEAR(N5))</f>
        <v>62012</v>
      </c>
      <c r="Q5">
        <f ca="1">NETWORKDAYS(N5,O5)</f>
        <v>21</v>
      </c>
    </row>
    <row r="6" spans="1:17">
      <c r="A6" s="35">
        <f t="shared" ref="A6:A69" ca="1" si="7">A5+1</f>
        <v>41032</v>
      </c>
      <c r="B6">
        <f t="shared" ca="1" si="0"/>
        <v>5</v>
      </c>
      <c r="C6">
        <f t="shared" ca="1" si="4"/>
        <v>1</v>
      </c>
      <c r="D6" t="str">
        <f t="shared" ca="1" si="1"/>
        <v>52012</v>
      </c>
      <c r="E6">
        <f t="shared" ca="1" si="2"/>
        <v>23</v>
      </c>
      <c r="F6" s="33">
        <f t="shared" ca="1" si="5"/>
        <v>4.3478260900000003E-2</v>
      </c>
      <c r="G6" s="33">
        <f t="shared" ref="G6:G69" ca="1" si="8">F6+G5</f>
        <v>8.6956521800000006E-2</v>
      </c>
      <c r="H6" s="33"/>
      <c r="I6" s="38">
        <f t="shared" ca="1" si="3"/>
        <v>0</v>
      </c>
      <c r="J6" s="38">
        <f>IF(AND(Sheet1!$B$5&lt;&gt;0,Sheet1!$B$6&lt;&gt;0),IF(I6&gt;ROUND(Sheet1!$B$5/Sheet1!$B$6*Sheet2!F6,5),ROUND(Sheet1!$B$5/Sheet1!$B$6*Sheet2!F6,5),Sheet2!I6),0)</f>
        <v>0</v>
      </c>
      <c r="K6" s="38">
        <f t="shared" ref="K6:K69" ca="1" si="9">IF(I6&gt;J6,I6-J6,0)</f>
        <v>0</v>
      </c>
      <c r="N6" s="35">
        <f ca="1">DATE($F$1,7,1)</f>
        <v>41091</v>
      </c>
      <c r="O6" s="35">
        <f ca="1">N7-1</f>
        <v>41121</v>
      </c>
      <c r="P6" s="22" t="str">
        <f ca="1">CONCATENATE(MONTH(N6),YEAR(N6))</f>
        <v>72012</v>
      </c>
      <c r="Q6">
        <f ca="1">NETWORKDAYS(N6,O6)</f>
        <v>22</v>
      </c>
    </row>
    <row r="7" spans="1:17">
      <c r="A7" s="35">
        <f t="shared" ca="1" si="7"/>
        <v>41033</v>
      </c>
      <c r="B7">
        <f t="shared" ca="1" si="0"/>
        <v>6</v>
      </c>
      <c r="C7">
        <f t="shared" ca="1" si="4"/>
        <v>1</v>
      </c>
      <c r="D7" t="str">
        <f t="shared" ca="1" si="1"/>
        <v>52012</v>
      </c>
      <c r="E7">
        <f t="shared" ca="1" si="2"/>
        <v>23</v>
      </c>
      <c r="F7" s="33">
        <f t="shared" ca="1" si="5"/>
        <v>4.3478260900000003E-2</v>
      </c>
      <c r="G7" s="33">
        <f t="shared" ca="1" si="8"/>
        <v>0.1304347827</v>
      </c>
      <c r="H7" s="33"/>
      <c r="I7" s="38">
        <f t="shared" ca="1" si="3"/>
        <v>0</v>
      </c>
      <c r="J7" s="38">
        <f>IF(AND(Sheet1!$B$5&lt;&gt;0,Sheet1!$B$6&lt;&gt;0),IF(I7&gt;ROUND(Sheet1!$B$5/Sheet1!$B$6*Sheet2!F7,5),ROUND(Sheet1!$B$5/Sheet1!$B$6*Sheet2!F7,5),Sheet2!I7),0)</f>
        <v>0</v>
      </c>
      <c r="K7" s="38">
        <f t="shared" ca="1" si="9"/>
        <v>0</v>
      </c>
      <c r="N7" s="35">
        <f ca="1">DATE($F$1,8,1)</f>
        <v>41122</v>
      </c>
      <c r="O7" s="35">
        <f ca="1">N8-1</f>
        <v>41152</v>
      </c>
      <c r="P7" s="22" t="str">
        <f ca="1">CONCATENATE(MONTH(N7),YEAR(N7))</f>
        <v>82012</v>
      </c>
      <c r="Q7">
        <f ca="1">NETWORKDAYS(N7,O7)</f>
        <v>23</v>
      </c>
    </row>
    <row r="8" spans="1:17">
      <c r="A8" s="35">
        <f t="shared" ca="1" si="7"/>
        <v>41034</v>
      </c>
      <c r="B8">
        <f t="shared" ca="1" si="0"/>
        <v>7</v>
      </c>
      <c r="C8">
        <f t="shared" ca="1" si="4"/>
        <v>0</v>
      </c>
      <c r="D8" t="str">
        <f t="shared" ca="1" si="1"/>
        <v>52012</v>
      </c>
      <c r="E8">
        <f t="shared" ca="1" si="2"/>
        <v>23</v>
      </c>
      <c r="F8" s="33">
        <f t="shared" ca="1" si="5"/>
        <v>0</v>
      </c>
      <c r="G8" s="33">
        <f t="shared" ca="1" si="8"/>
        <v>0.1304347827</v>
      </c>
      <c r="H8" s="33"/>
      <c r="I8" s="38">
        <f t="shared" ca="1" si="3"/>
        <v>0</v>
      </c>
      <c r="J8" s="38">
        <f>IF(AND(Sheet1!$B$5&lt;&gt;0,Sheet1!$B$6&lt;&gt;0),IF(I8&gt;ROUND(Sheet1!$B$5/Sheet1!$B$6*Sheet2!F8,5),ROUND(Sheet1!$B$5/Sheet1!$B$6*Sheet2!F8,5),Sheet2!I8),0)</f>
        <v>0</v>
      </c>
      <c r="K8" s="38">
        <f t="shared" ca="1" si="9"/>
        <v>0</v>
      </c>
      <c r="N8" s="35">
        <f ca="1">DATE($F$1,9,1)</f>
        <v>41153</v>
      </c>
      <c r="O8" s="35">
        <f ca="1">DATE(F1,9,30)</f>
        <v>41182</v>
      </c>
      <c r="P8" s="22" t="str">
        <f ca="1">CONCATENATE(MONTH(N8),YEAR(N8))</f>
        <v>92012</v>
      </c>
      <c r="Q8">
        <f ca="1">NETWORKDAYS(N8,O8)</f>
        <v>20</v>
      </c>
    </row>
    <row r="9" spans="1:17">
      <c r="A9" s="35">
        <f t="shared" ca="1" si="7"/>
        <v>41035</v>
      </c>
      <c r="B9">
        <f t="shared" ca="1" si="0"/>
        <v>1</v>
      </c>
      <c r="C9">
        <f t="shared" ca="1" si="4"/>
        <v>0</v>
      </c>
      <c r="D9" t="str">
        <f t="shared" ca="1" si="1"/>
        <v>52012</v>
      </c>
      <c r="E9">
        <f t="shared" ca="1" si="2"/>
        <v>23</v>
      </c>
      <c r="F9" s="33">
        <f t="shared" ca="1" si="5"/>
        <v>0</v>
      </c>
      <c r="G9" s="33">
        <f t="shared" ca="1" si="8"/>
        <v>0.1304347827</v>
      </c>
      <c r="H9" s="33"/>
      <c r="I9" s="38">
        <f t="shared" ca="1" si="3"/>
        <v>0</v>
      </c>
      <c r="J9" s="38">
        <f>IF(AND(Sheet1!$B$5&lt;&gt;0,Sheet1!$B$6&lt;&gt;0),IF(I9&gt;ROUND(Sheet1!$B$5/Sheet1!$B$6*Sheet2!F9,5),ROUND(Sheet1!$B$5/Sheet1!$B$6*Sheet2!F9,5),Sheet2!I9),0)</f>
        <v>0</v>
      </c>
      <c r="K9" s="38">
        <f t="shared" ca="1" si="9"/>
        <v>0</v>
      </c>
      <c r="N9" s="35"/>
      <c r="O9" s="35"/>
      <c r="P9" s="22"/>
    </row>
    <row r="10" spans="1:17">
      <c r="A10" s="35">
        <f t="shared" ca="1" si="7"/>
        <v>41036</v>
      </c>
      <c r="B10">
        <f t="shared" ca="1" si="0"/>
        <v>2</v>
      </c>
      <c r="C10">
        <f t="shared" ca="1" si="4"/>
        <v>1</v>
      </c>
      <c r="D10" t="str">
        <f t="shared" ca="1" si="1"/>
        <v>52012</v>
      </c>
      <c r="E10">
        <f t="shared" ca="1" si="2"/>
        <v>23</v>
      </c>
      <c r="F10" s="33">
        <f t="shared" ca="1" si="5"/>
        <v>4.3478260900000003E-2</v>
      </c>
      <c r="G10" s="33">
        <f t="shared" ca="1" si="8"/>
        <v>0.17391304360000001</v>
      </c>
      <c r="H10" s="33"/>
      <c r="I10" s="38">
        <f t="shared" ca="1" si="3"/>
        <v>0</v>
      </c>
      <c r="J10" s="38">
        <f>IF(AND(Sheet1!$B$5&lt;&gt;0,Sheet1!$B$6&lt;&gt;0),IF(I10&gt;ROUND(Sheet1!$B$5/Sheet1!$B$6*Sheet2!F10,5),ROUND(Sheet1!$B$5/Sheet1!$B$6*Sheet2!F10,5),Sheet2!I10),0)</f>
        <v>0</v>
      </c>
      <c r="K10" s="38">
        <f t="shared" ca="1" si="9"/>
        <v>0</v>
      </c>
      <c r="N10" s="35"/>
      <c r="O10" s="35"/>
      <c r="P10" s="22"/>
    </row>
    <row r="11" spans="1:17">
      <c r="A11" s="35">
        <f t="shared" ca="1" si="7"/>
        <v>41037</v>
      </c>
      <c r="B11">
        <f t="shared" ca="1" si="0"/>
        <v>3</v>
      </c>
      <c r="C11">
        <f t="shared" ca="1" si="4"/>
        <v>1</v>
      </c>
      <c r="D11" t="str">
        <f t="shared" ca="1" si="1"/>
        <v>52012</v>
      </c>
      <c r="E11">
        <f t="shared" ca="1" si="2"/>
        <v>23</v>
      </c>
      <c r="F11" s="33">
        <f t="shared" ca="1" si="5"/>
        <v>4.3478260900000003E-2</v>
      </c>
      <c r="G11" s="33">
        <f t="shared" ca="1" si="8"/>
        <v>0.21739130450000002</v>
      </c>
      <c r="H11" s="33"/>
      <c r="I11" s="38">
        <f t="shared" ca="1" si="3"/>
        <v>0</v>
      </c>
      <c r="J11" s="38">
        <f>IF(AND(Sheet1!$B$5&lt;&gt;0,Sheet1!$B$6&lt;&gt;0),IF(I11&gt;ROUND(Sheet1!$B$5/Sheet1!$B$6*Sheet2!F11,5),ROUND(Sheet1!$B$5/Sheet1!$B$6*Sheet2!F11,5),Sheet2!I11),0)</f>
        <v>0</v>
      </c>
      <c r="K11" s="38">
        <f t="shared" ca="1" si="9"/>
        <v>0</v>
      </c>
      <c r="N11" s="35"/>
      <c r="O11" s="35"/>
      <c r="P11" s="22"/>
    </row>
    <row r="12" spans="1:17">
      <c r="A12" s="35">
        <f t="shared" ca="1" si="7"/>
        <v>41038</v>
      </c>
      <c r="B12">
        <f t="shared" ca="1" si="0"/>
        <v>4</v>
      </c>
      <c r="C12">
        <f t="shared" ca="1" si="4"/>
        <v>1</v>
      </c>
      <c r="D12" t="str">
        <f t="shared" ca="1" si="1"/>
        <v>52012</v>
      </c>
      <c r="E12">
        <f t="shared" ca="1" si="2"/>
        <v>23</v>
      </c>
      <c r="F12" s="33">
        <f t="shared" ca="1" si="5"/>
        <v>4.3478260900000003E-2</v>
      </c>
      <c r="G12" s="33">
        <f t="shared" ca="1" si="8"/>
        <v>0.2608695654</v>
      </c>
      <c r="H12" s="33"/>
      <c r="I12" s="38">
        <f t="shared" ca="1" si="3"/>
        <v>0</v>
      </c>
      <c r="J12" s="38">
        <f>IF(AND(Sheet1!$B$5&lt;&gt;0,Sheet1!$B$6&lt;&gt;0),IF(I12&gt;ROUND(Sheet1!$B$5/Sheet1!$B$6*Sheet2!F12,5),ROUND(Sheet1!$B$5/Sheet1!$B$6*Sheet2!F12,5),Sheet2!I12),0)</f>
        <v>0</v>
      </c>
      <c r="K12" s="38">
        <f t="shared" ca="1" si="9"/>
        <v>0</v>
      </c>
      <c r="N12" s="35"/>
      <c r="O12" s="35"/>
      <c r="P12" s="22"/>
    </row>
    <row r="13" spans="1:17">
      <c r="A13" s="35">
        <f t="shared" ca="1" si="7"/>
        <v>41039</v>
      </c>
      <c r="B13">
        <f t="shared" ca="1" si="0"/>
        <v>5</v>
      </c>
      <c r="C13">
        <f t="shared" ca="1" si="4"/>
        <v>1</v>
      </c>
      <c r="D13" t="str">
        <f t="shared" ca="1" si="1"/>
        <v>52012</v>
      </c>
      <c r="E13">
        <f t="shared" ca="1" si="2"/>
        <v>23</v>
      </c>
      <c r="F13" s="33">
        <f t="shared" ca="1" si="5"/>
        <v>4.3478260900000003E-2</v>
      </c>
      <c r="G13" s="33">
        <f t="shared" ca="1" si="8"/>
        <v>0.30434782630000001</v>
      </c>
      <c r="H13" s="33"/>
      <c r="I13" s="38">
        <f t="shared" ca="1" si="3"/>
        <v>0</v>
      </c>
      <c r="J13" s="38">
        <f>IF(AND(Sheet1!$B$5&lt;&gt;0,Sheet1!$B$6&lt;&gt;0),IF(I13&gt;ROUND(Sheet1!$B$5/Sheet1!$B$6*Sheet2!F13,5),ROUND(Sheet1!$B$5/Sheet1!$B$6*Sheet2!F13,5),Sheet2!I13),0)</f>
        <v>0</v>
      </c>
      <c r="K13" s="38">
        <f t="shared" ca="1" si="9"/>
        <v>0</v>
      </c>
      <c r="N13" s="35"/>
      <c r="O13" s="35"/>
      <c r="P13" s="22"/>
    </row>
    <row r="14" spans="1:17">
      <c r="A14" s="35">
        <f t="shared" ca="1" si="7"/>
        <v>41040</v>
      </c>
      <c r="B14">
        <f t="shared" ca="1" si="0"/>
        <v>6</v>
      </c>
      <c r="C14">
        <f t="shared" ca="1" si="4"/>
        <v>1</v>
      </c>
      <c r="D14" t="str">
        <f t="shared" ca="1" si="1"/>
        <v>52012</v>
      </c>
      <c r="E14">
        <f t="shared" ca="1" si="2"/>
        <v>23</v>
      </c>
      <c r="F14" s="33">
        <f t="shared" ca="1" si="5"/>
        <v>4.3478260900000003E-2</v>
      </c>
      <c r="G14" s="33">
        <f t="shared" ca="1" si="8"/>
        <v>0.34782608720000002</v>
      </c>
      <c r="H14" s="33"/>
      <c r="I14" s="38">
        <f t="shared" ca="1" si="3"/>
        <v>0</v>
      </c>
      <c r="J14" s="38">
        <f>IF(AND(Sheet1!$B$5&lt;&gt;0,Sheet1!$B$6&lt;&gt;0),IF(I14&gt;ROUND(Sheet1!$B$5/Sheet1!$B$6*Sheet2!F14,5),ROUND(Sheet1!$B$5/Sheet1!$B$6*Sheet2!F14,5),Sheet2!I14),0)</f>
        <v>0</v>
      </c>
      <c r="K14" s="38">
        <f t="shared" ca="1" si="9"/>
        <v>0</v>
      </c>
      <c r="N14" s="35"/>
      <c r="O14" s="35"/>
      <c r="P14" s="22"/>
    </row>
    <row r="15" spans="1:17">
      <c r="A15" s="35">
        <f t="shared" ca="1" si="7"/>
        <v>41041</v>
      </c>
      <c r="B15">
        <f t="shared" ca="1" si="0"/>
        <v>7</v>
      </c>
      <c r="C15">
        <f t="shared" ca="1" si="4"/>
        <v>0</v>
      </c>
      <c r="D15" t="str">
        <f t="shared" ca="1" si="1"/>
        <v>52012</v>
      </c>
      <c r="E15">
        <f t="shared" ca="1" si="2"/>
        <v>23</v>
      </c>
      <c r="F15" s="33">
        <f t="shared" ca="1" si="5"/>
        <v>0</v>
      </c>
      <c r="G15" s="33">
        <f t="shared" ca="1" si="8"/>
        <v>0.34782608720000002</v>
      </c>
      <c r="H15" s="33"/>
      <c r="I15" s="38">
        <f t="shared" ca="1" si="3"/>
        <v>0</v>
      </c>
      <c r="J15" s="38">
        <f>IF(AND(Sheet1!$B$5&lt;&gt;0,Sheet1!$B$6&lt;&gt;0),IF(I15&gt;ROUND(Sheet1!$B$5/Sheet1!$B$6*Sheet2!F15,5),ROUND(Sheet1!$B$5/Sheet1!$B$6*Sheet2!F15,5),Sheet2!I15),0)</f>
        <v>0</v>
      </c>
      <c r="K15" s="38">
        <f t="shared" ca="1" si="9"/>
        <v>0</v>
      </c>
      <c r="N15" s="35"/>
      <c r="O15" s="35"/>
      <c r="P15" s="22"/>
    </row>
    <row r="16" spans="1:17">
      <c r="A16" s="35">
        <f t="shared" ca="1" si="7"/>
        <v>41042</v>
      </c>
      <c r="B16">
        <f t="shared" ca="1" si="0"/>
        <v>1</v>
      </c>
      <c r="C16">
        <f t="shared" ca="1" si="4"/>
        <v>0</v>
      </c>
      <c r="D16" t="str">
        <f t="shared" ca="1" si="1"/>
        <v>52012</v>
      </c>
      <c r="E16">
        <f t="shared" ca="1" si="2"/>
        <v>23</v>
      </c>
      <c r="F16" s="33">
        <f t="shared" ca="1" si="5"/>
        <v>0</v>
      </c>
      <c r="G16" s="33">
        <f t="shared" ca="1" si="8"/>
        <v>0.34782608720000002</v>
      </c>
      <c r="H16" s="33"/>
      <c r="I16" s="38">
        <f t="shared" ca="1" si="3"/>
        <v>0</v>
      </c>
      <c r="J16" s="38">
        <f>IF(AND(Sheet1!$B$5&lt;&gt;0,Sheet1!$B$6&lt;&gt;0),IF(I16&gt;ROUND(Sheet1!$B$5/Sheet1!$B$6*Sheet2!F16,5),ROUND(Sheet1!$B$5/Sheet1!$B$6*Sheet2!F16,5),Sheet2!I16),0)</f>
        <v>0</v>
      </c>
      <c r="K16" s="38">
        <f t="shared" ca="1" si="9"/>
        <v>0</v>
      </c>
      <c r="N16" s="35"/>
      <c r="O16" s="35"/>
      <c r="P16" s="22"/>
    </row>
    <row r="17" spans="1:16">
      <c r="A17" s="35">
        <f t="shared" ca="1" si="7"/>
        <v>41043</v>
      </c>
      <c r="B17">
        <f t="shared" ca="1" si="0"/>
        <v>2</v>
      </c>
      <c r="C17">
        <f t="shared" ca="1" si="4"/>
        <v>1</v>
      </c>
      <c r="D17" t="str">
        <f t="shared" ca="1" si="1"/>
        <v>52012</v>
      </c>
      <c r="E17">
        <f t="shared" ca="1" si="2"/>
        <v>23</v>
      </c>
      <c r="F17" s="33">
        <f t="shared" ca="1" si="5"/>
        <v>4.3478260900000003E-2</v>
      </c>
      <c r="G17" s="33">
        <f t="shared" ca="1" si="8"/>
        <v>0.39130434810000003</v>
      </c>
      <c r="H17" s="33"/>
      <c r="I17" s="38">
        <f t="shared" ca="1" si="3"/>
        <v>0</v>
      </c>
      <c r="J17" s="38">
        <f>IF(AND(Sheet1!$B$5&lt;&gt;0,Sheet1!$B$6&lt;&gt;0),IF(I17&gt;ROUND(Sheet1!$B$5/Sheet1!$B$6*Sheet2!F17,5),ROUND(Sheet1!$B$5/Sheet1!$B$6*Sheet2!F17,5),Sheet2!I17),0)</f>
        <v>0</v>
      </c>
      <c r="K17" s="38">
        <f t="shared" ca="1" si="9"/>
        <v>0</v>
      </c>
      <c r="N17" s="35"/>
      <c r="O17" s="35"/>
      <c r="P17" s="22"/>
    </row>
    <row r="18" spans="1:16">
      <c r="A18" s="35">
        <f t="shared" ca="1" si="7"/>
        <v>41044</v>
      </c>
      <c r="B18">
        <f t="shared" ca="1" si="0"/>
        <v>3</v>
      </c>
      <c r="C18">
        <f t="shared" ca="1" si="4"/>
        <v>1</v>
      </c>
      <c r="D18" t="str">
        <f t="shared" ca="1" si="1"/>
        <v>52012</v>
      </c>
      <c r="E18">
        <f t="shared" ca="1" si="2"/>
        <v>23</v>
      </c>
      <c r="F18" s="33">
        <f t="shared" ca="1" si="5"/>
        <v>4.3478260900000003E-2</v>
      </c>
      <c r="G18" s="33">
        <f t="shared" ca="1" si="8"/>
        <v>0.43478260900000004</v>
      </c>
      <c r="H18" s="33"/>
      <c r="I18" s="38">
        <f t="shared" ca="1" si="3"/>
        <v>0</v>
      </c>
      <c r="J18" s="38">
        <f>IF(AND(Sheet1!$B$5&lt;&gt;0,Sheet1!$B$6&lt;&gt;0),IF(I18&gt;ROUND(Sheet1!$B$5/Sheet1!$B$6*Sheet2!F18,5),ROUND(Sheet1!$B$5/Sheet1!$B$6*Sheet2!F18,5),Sheet2!I18),0)</f>
        <v>0</v>
      </c>
      <c r="K18" s="38">
        <f t="shared" ca="1" si="9"/>
        <v>0</v>
      </c>
      <c r="N18" s="35"/>
      <c r="O18" s="35"/>
      <c r="P18" s="22"/>
    </row>
    <row r="19" spans="1:16">
      <c r="A19" s="35">
        <f t="shared" ca="1" si="7"/>
        <v>41045</v>
      </c>
      <c r="B19">
        <f t="shared" ca="1" si="0"/>
        <v>4</v>
      </c>
      <c r="C19">
        <f t="shared" ca="1" si="4"/>
        <v>1</v>
      </c>
      <c r="D19" t="str">
        <f t="shared" ca="1" si="1"/>
        <v>52012</v>
      </c>
      <c r="E19">
        <f t="shared" ca="1" si="2"/>
        <v>23</v>
      </c>
      <c r="F19" s="33">
        <f t="shared" ca="1" si="5"/>
        <v>4.3478260900000003E-2</v>
      </c>
      <c r="G19" s="33">
        <f t="shared" ca="1" si="8"/>
        <v>0.47826086990000005</v>
      </c>
      <c r="H19" s="33"/>
      <c r="I19" s="38">
        <f t="shared" ca="1" si="3"/>
        <v>0</v>
      </c>
      <c r="J19" s="38">
        <f>IF(AND(Sheet1!$B$5&lt;&gt;0,Sheet1!$B$6&lt;&gt;0),IF(I19&gt;ROUND(Sheet1!$B$5/Sheet1!$B$6*Sheet2!F19,5),ROUND(Sheet1!$B$5/Sheet1!$B$6*Sheet2!F19,5),Sheet2!I19),0)</f>
        <v>0</v>
      </c>
      <c r="K19" s="38">
        <f t="shared" ca="1" si="9"/>
        <v>0</v>
      </c>
      <c r="N19" s="35"/>
      <c r="O19" s="35"/>
      <c r="P19" s="22"/>
    </row>
    <row r="20" spans="1:16">
      <c r="A20" s="35">
        <f t="shared" ca="1" si="7"/>
        <v>41046</v>
      </c>
      <c r="B20">
        <f t="shared" ca="1" si="0"/>
        <v>5</v>
      </c>
      <c r="C20">
        <f t="shared" ca="1" si="4"/>
        <v>1</v>
      </c>
      <c r="D20" t="str">
        <f t="shared" ca="1" si="1"/>
        <v>52012</v>
      </c>
      <c r="E20">
        <f t="shared" ca="1" si="2"/>
        <v>23</v>
      </c>
      <c r="F20" s="33">
        <f t="shared" ca="1" si="5"/>
        <v>4.3478260900000003E-2</v>
      </c>
      <c r="G20" s="33">
        <f t="shared" ca="1" si="8"/>
        <v>0.52173913080000001</v>
      </c>
      <c r="H20" s="33"/>
      <c r="I20" s="38">
        <f t="shared" ca="1" si="3"/>
        <v>0</v>
      </c>
      <c r="J20" s="38">
        <f>IF(AND(Sheet1!$B$5&lt;&gt;0,Sheet1!$B$6&lt;&gt;0),IF(I20&gt;ROUND(Sheet1!$B$5/Sheet1!$B$6*Sheet2!F20,5),ROUND(Sheet1!$B$5/Sheet1!$B$6*Sheet2!F20,5),Sheet2!I20),0)</f>
        <v>0</v>
      </c>
      <c r="K20" s="38">
        <f t="shared" ca="1" si="9"/>
        <v>0</v>
      </c>
      <c r="N20" s="35"/>
      <c r="O20" s="35"/>
      <c r="P20" s="22"/>
    </row>
    <row r="21" spans="1:16">
      <c r="A21" s="35">
        <f t="shared" ca="1" si="7"/>
        <v>41047</v>
      </c>
      <c r="B21">
        <f t="shared" ca="1" si="0"/>
        <v>6</v>
      </c>
      <c r="C21">
        <f t="shared" ca="1" si="4"/>
        <v>1</v>
      </c>
      <c r="D21" t="str">
        <f t="shared" ca="1" si="1"/>
        <v>52012</v>
      </c>
      <c r="E21">
        <f t="shared" ca="1" si="2"/>
        <v>23</v>
      </c>
      <c r="F21" s="33">
        <f t="shared" ca="1" si="5"/>
        <v>4.3478260900000003E-2</v>
      </c>
      <c r="G21" s="33">
        <f t="shared" ca="1" si="8"/>
        <v>0.56521739169999996</v>
      </c>
      <c r="H21" s="33"/>
      <c r="I21" s="38">
        <f t="shared" ca="1" si="3"/>
        <v>0</v>
      </c>
      <c r="J21" s="38">
        <f>IF(AND(Sheet1!$B$5&lt;&gt;0,Sheet1!$B$6&lt;&gt;0),IF(I21&gt;ROUND(Sheet1!$B$5/Sheet1!$B$6*Sheet2!F21,5),ROUND(Sheet1!$B$5/Sheet1!$B$6*Sheet2!F21,5),Sheet2!I21),0)</f>
        <v>0</v>
      </c>
      <c r="K21" s="38">
        <f t="shared" ca="1" si="9"/>
        <v>0</v>
      </c>
      <c r="N21" s="35"/>
      <c r="O21" s="35"/>
      <c r="P21" s="22"/>
    </row>
    <row r="22" spans="1:16">
      <c r="A22" s="35">
        <f t="shared" ca="1" si="7"/>
        <v>41048</v>
      </c>
      <c r="B22">
        <f t="shared" ca="1" si="0"/>
        <v>7</v>
      </c>
      <c r="C22">
        <f t="shared" ca="1" si="4"/>
        <v>0</v>
      </c>
      <c r="D22" t="str">
        <f t="shared" ca="1" si="1"/>
        <v>52012</v>
      </c>
      <c r="E22">
        <f t="shared" ca="1" si="2"/>
        <v>23</v>
      </c>
      <c r="F22" s="33">
        <f t="shared" ca="1" si="5"/>
        <v>0</v>
      </c>
      <c r="G22" s="33">
        <f t="shared" ca="1" si="8"/>
        <v>0.56521739169999996</v>
      </c>
      <c r="H22" s="33"/>
      <c r="I22" s="38">
        <f t="shared" ca="1" si="3"/>
        <v>0</v>
      </c>
      <c r="J22" s="38">
        <f>IF(AND(Sheet1!$B$5&lt;&gt;0,Sheet1!$B$6&lt;&gt;0),IF(I22&gt;ROUND(Sheet1!$B$5/Sheet1!$B$6*Sheet2!F22,5),ROUND(Sheet1!$B$5/Sheet1!$B$6*Sheet2!F22,5),Sheet2!I22),0)</f>
        <v>0</v>
      </c>
      <c r="K22" s="38">
        <f t="shared" ca="1" si="9"/>
        <v>0</v>
      </c>
      <c r="N22" s="35"/>
      <c r="O22" s="35"/>
      <c r="P22" s="22"/>
    </row>
    <row r="23" spans="1:16">
      <c r="A23" s="35">
        <f t="shared" ca="1" si="7"/>
        <v>41049</v>
      </c>
      <c r="B23">
        <f t="shared" ca="1" si="0"/>
        <v>1</v>
      </c>
      <c r="C23">
        <f t="shared" ca="1" si="4"/>
        <v>0</v>
      </c>
      <c r="D23" t="str">
        <f t="shared" ca="1" si="1"/>
        <v>52012</v>
      </c>
      <c r="E23">
        <f t="shared" ca="1" si="2"/>
        <v>23</v>
      </c>
      <c r="F23" s="33">
        <f t="shared" ca="1" si="5"/>
        <v>0</v>
      </c>
      <c r="G23" s="33">
        <f t="shared" ca="1" si="8"/>
        <v>0.56521739169999996</v>
      </c>
      <c r="H23" s="33"/>
      <c r="I23" s="38">
        <f t="shared" ca="1" si="3"/>
        <v>0</v>
      </c>
      <c r="J23" s="38">
        <f>IF(AND(Sheet1!$B$5&lt;&gt;0,Sheet1!$B$6&lt;&gt;0),IF(I23&gt;ROUND(Sheet1!$B$5/Sheet1!$B$6*Sheet2!F23,5),ROUND(Sheet1!$B$5/Sheet1!$B$6*Sheet2!F23,5),Sheet2!I23),0)</f>
        <v>0</v>
      </c>
      <c r="K23" s="38">
        <f t="shared" ca="1" si="9"/>
        <v>0</v>
      </c>
      <c r="N23" s="35"/>
      <c r="O23" s="35"/>
      <c r="P23" s="22"/>
    </row>
    <row r="24" spans="1:16">
      <c r="A24" s="35">
        <f t="shared" ca="1" si="7"/>
        <v>41050</v>
      </c>
      <c r="B24">
        <f t="shared" ca="1" si="0"/>
        <v>2</v>
      </c>
      <c r="C24">
        <f t="shared" ca="1" si="4"/>
        <v>1</v>
      </c>
      <c r="D24" t="str">
        <f t="shared" ca="1" si="1"/>
        <v>52012</v>
      </c>
      <c r="E24">
        <f t="shared" ca="1" si="2"/>
        <v>23</v>
      </c>
      <c r="F24" s="33">
        <f t="shared" ca="1" si="5"/>
        <v>4.3478260900000003E-2</v>
      </c>
      <c r="G24" s="33">
        <f t="shared" ca="1" si="8"/>
        <v>0.60869565259999991</v>
      </c>
      <c r="H24" s="33"/>
      <c r="I24" s="38">
        <f t="shared" ca="1" si="3"/>
        <v>0</v>
      </c>
      <c r="J24" s="38">
        <f>IF(AND(Sheet1!$B$5&lt;&gt;0,Sheet1!$B$6&lt;&gt;0),IF(I24&gt;ROUND(Sheet1!$B$5/Sheet1!$B$6*Sheet2!F24,5),ROUND(Sheet1!$B$5/Sheet1!$B$6*Sheet2!F24,5),Sheet2!I24),0)</f>
        <v>0</v>
      </c>
      <c r="K24" s="38">
        <f t="shared" ca="1" si="9"/>
        <v>0</v>
      </c>
      <c r="N24" s="35"/>
      <c r="O24" s="35"/>
      <c r="P24" s="22"/>
    </row>
    <row r="25" spans="1:16">
      <c r="A25" s="35">
        <f t="shared" ca="1" si="7"/>
        <v>41051</v>
      </c>
      <c r="B25">
        <f t="shared" ca="1" si="0"/>
        <v>3</v>
      </c>
      <c r="C25">
        <f t="shared" ca="1" si="4"/>
        <v>1</v>
      </c>
      <c r="D25" t="str">
        <f t="shared" ca="1" si="1"/>
        <v>52012</v>
      </c>
      <c r="E25">
        <f t="shared" ca="1" si="2"/>
        <v>23</v>
      </c>
      <c r="F25" s="33">
        <f t="shared" ca="1" si="5"/>
        <v>4.3478260900000003E-2</v>
      </c>
      <c r="G25" s="33">
        <f t="shared" ca="1" si="8"/>
        <v>0.65217391349999987</v>
      </c>
      <c r="H25" s="33"/>
      <c r="I25" s="38">
        <f t="shared" ca="1" si="3"/>
        <v>0</v>
      </c>
      <c r="J25" s="38">
        <f>IF(AND(Sheet1!$B$5&lt;&gt;0,Sheet1!$B$6&lt;&gt;0),IF(I25&gt;ROUND(Sheet1!$B$5/Sheet1!$B$6*Sheet2!F25,5),ROUND(Sheet1!$B$5/Sheet1!$B$6*Sheet2!F25,5),Sheet2!I25),0)</f>
        <v>0</v>
      </c>
      <c r="K25" s="38">
        <f t="shared" ca="1" si="9"/>
        <v>0</v>
      </c>
    </row>
    <row r="26" spans="1:16">
      <c r="A26" s="35">
        <f t="shared" ca="1" si="7"/>
        <v>41052</v>
      </c>
      <c r="B26">
        <f t="shared" ca="1" si="0"/>
        <v>4</v>
      </c>
      <c r="C26">
        <f t="shared" ca="1" si="4"/>
        <v>1</v>
      </c>
      <c r="D26" t="str">
        <f t="shared" ca="1" si="1"/>
        <v>52012</v>
      </c>
      <c r="E26">
        <f t="shared" ca="1" si="2"/>
        <v>23</v>
      </c>
      <c r="F26" s="33">
        <f t="shared" ca="1" si="5"/>
        <v>4.3478260900000003E-2</v>
      </c>
      <c r="G26" s="33">
        <f t="shared" ca="1" si="8"/>
        <v>0.69565217439999982</v>
      </c>
      <c r="H26" s="33"/>
      <c r="I26" s="38">
        <f t="shared" ca="1" si="3"/>
        <v>0</v>
      </c>
      <c r="J26" s="38">
        <f>IF(AND(Sheet1!$B$5&lt;&gt;0,Sheet1!$B$6&lt;&gt;0),IF(I26&gt;ROUND(Sheet1!$B$5/Sheet1!$B$6*Sheet2!F26,5),ROUND(Sheet1!$B$5/Sheet1!$B$6*Sheet2!F26,5),Sheet2!I26),0)</f>
        <v>0</v>
      </c>
      <c r="K26" s="38">
        <f t="shared" ca="1" si="9"/>
        <v>0</v>
      </c>
    </row>
    <row r="27" spans="1:16">
      <c r="A27" s="35">
        <f t="shared" ca="1" si="7"/>
        <v>41053</v>
      </c>
      <c r="B27">
        <f t="shared" ca="1" si="0"/>
        <v>5</v>
      </c>
      <c r="C27">
        <f t="shared" ca="1" si="4"/>
        <v>1</v>
      </c>
      <c r="D27" t="str">
        <f t="shared" ca="1" si="1"/>
        <v>52012</v>
      </c>
      <c r="E27">
        <f t="shared" ca="1" si="2"/>
        <v>23</v>
      </c>
      <c r="F27" s="33">
        <f t="shared" ca="1" si="5"/>
        <v>4.3478260900000003E-2</v>
      </c>
      <c r="G27" s="33">
        <f t="shared" ca="1" si="8"/>
        <v>0.73913043529999978</v>
      </c>
      <c r="H27" s="33"/>
      <c r="I27" s="38">
        <f t="shared" ca="1" si="3"/>
        <v>0</v>
      </c>
      <c r="J27" s="38">
        <f>IF(AND(Sheet1!$B$5&lt;&gt;0,Sheet1!$B$6&lt;&gt;0),IF(I27&gt;ROUND(Sheet1!$B$5/Sheet1!$B$6*Sheet2!F27,5),ROUND(Sheet1!$B$5/Sheet1!$B$6*Sheet2!F27,5),Sheet2!I27),0)</f>
        <v>0</v>
      </c>
      <c r="K27" s="38">
        <f t="shared" ca="1" si="9"/>
        <v>0</v>
      </c>
    </row>
    <row r="28" spans="1:16">
      <c r="A28" s="35">
        <f t="shared" ca="1" si="7"/>
        <v>41054</v>
      </c>
      <c r="B28">
        <f t="shared" ca="1" si="0"/>
        <v>6</v>
      </c>
      <c r="C28">
        <f t="shared" ca="1" si="4"/>
        <v>1</v>
      </c>
      <c r="D28" t="str">
        <f t="shared" ca="1" si="1"/>
        <v>52012</v>
      </c>
      <c r="E28">
        <f t="shared" ca="1" si="2"/>
        <v>23</v>
      </c>
      <c r="F28" s="33">
        <f t="shared" ca="1" si="5"/>
        <v>4.3478260900000003E-2</v>
      </c>
      <c r="G28" s="33">
        <f t="shared" ca="1" si="8"/>
        <v>0.78260869619999973</v>
      </c>
      <c r="H28" s="33"/>
      <c r="I28" s="38">
        <f t="shared" ca="1" si="3"/>
        <v>0</v>
      </c>
      <c r="J28" s="38">
        <f>IF(AND(Sheet1!$B$5&lt;&gt;0,Sheet1!$B$6&lt;&gt;0),IF(I28&gt;ROUND(Sheet1!$B$5/Sheet1!$B$6*Sheet2!F28,5),ROUND(Sheet1!$B$5/Sheet1!$B$6*Sheet2!F28,5),Sheet2!I28),0)</f>
        <v>0</v>
      </c>
      <c r="K28" s="38">
        <f t="shared" ca="1" si="9"/>
        <v>0</v>
      </c>
    </row>
    <row r="29" spans="1:16">
      <c r="A29" s="35">
        <f t="shared" ca="1" si="7"/>
        <v>41055</v>
      </c>
      <c r="B29">
        <f t="shared" ca="1" si="0"/>
        <v>7</v>
      </c>
      <c r="C29">
        <f t="shared" ca="1" si="4"/>
        <v>0</v>
      </c>
      <c r="D29" t="str">
        <f t="shared" ca="1" si="1"/>
        <v>52012</v>
      </c>
      <c r="E29">
        <f t="shared" ca="1" si="2"/>
        <v>23</v>
      </c>
      <c r="F29" s="33">
        <f t="shared" ca="1" si="5"/>
        <v>0</v>
      </c>
      <c r="G29" s="33">
        <f t="shared" ca="1" si="8"/>
        <v>0.78260869619999973</v>
      </c>
      <c r="H29" s="33"/>
      <c r="I29" s="38">
        <f t="shared" ca="1" si="3"/>
        <v>0</v>
      </c>
      <c r="J29" s="38">
        <f>IF(AND(Sheet1!$B$5&lt;&gt;0,Sheet1!$B$6&lt;&gt;0),IF(I29&gt;ROUND(Sheet1!$B$5/Sheet1!$B$6*Sheet2!F29,5),ROUND(Sheet1!$B$5/Sheet1!$B$6*Sheet2!F29,5),Sheet2!I29),0)</f>
        <v>0</v>
      </c>
      <c r="K29" s="38">
        <f t="shared" ca="1" si="9"/>
        <v>0</v>
      </c>
    </row>
    <row r="30" spans="1:16">
      <c r="A30" s="35">
        <f t="shared" ca="1" si="7"/>
        <v>41056</v>
      </c>
      <c r="B30">
        <f t="shared" ca="1" si="0"/>
        <v>1</v>
      </c>
      <c r="C30">
        <f t="shared" ca="1" si="4"/>
        <v>0</v>
      </c>
      <c r="D30" t="str">
        <f t="shared" ca="1" si="1"/>
        <v>52012</v>
      </c>
      <c r="E30">
        <f t="shared" ca="1" si="2"/>
        <v>23</v>
      </c>
      <c r="F30" s="33">
        <f t="shared" ca="1" si="5"/>
        <v>0</v>
      </c>
      <c r="G30" s="33">
        <f t="shared" ca="1" si="8"/>
        <v>0.78260869619999973</v>
      </c>
      <c r="H30" s="33"/>
      <c r="I30" s="38">
        <f t="shared" ca="1" si="3"/>
        <v>0</v>
      </c>
      <c r="J30" s="38">
        <f>IF(AND(Sheet1!$B$5&lt;&gt;0,Sheet1!$B$6&lt;&gt;0),IF(I30&gt;ROUND(Sheet1!$B$5/Sheet1!$B$6*Sheet2!F30,5),ROUND(Sheet1!$B$5/Sheet1!$B$6*Sheet2!F30,5),Sheet2!I30),0)</f>
        <v>0</v>
      </c>
      <c r="K30" s="38">
        <f t="shared" ca="1" si="9"/>
        <v>0</v>
      </c>
    </row>
    <row r="31" spans="1:16">
      <c r="A31" s="35">
        <f t="shared" ca="1" si="7"/>
        <v>41057</v>
      </c>
      <c r="B31">
        <f t="shared" ca="1" si="0"/>
        <v>2</v>
      </c>
      <c r="C31">
        <f t="shared" ca="1" si="4"/>
        <v>1</v>
      </c>
      <c r="D31" t="str">
        <f t="shared" ca="1" si="1"/>
        <v>52012</v>
      </c>
      <c r="E31">
        <f t="shared" ca="1" si="2"/>
        <v>23</v>
      </c>
      <c r="F31" s="33">
        <f t="shared" ca="1" si="5"/>
        <v>4.3478260900000003E-2</v>
      </c>
      <c r="G31" s="33">
        <f t="shared" ca="1" si="8"/>
        <v>0.82608695709999969</v>
      </c>
      <c r="H31" s="33"/>
      <c r="I31" s="38">
        <f t="shared" ca="1" si="3"/>
        <v>0</v>
      </c>
      <c r="J31" s="38">
        <f>IF(AND(Sheet1!$B$5&lt;&gt;0,Sheet1!$B$6&lt;&gt;0),IF(I31&gt;ROUND(Sheet1!$B$5/Sheet1!$B$6*Sheet2!F31,5),ROUND(Sheet1!$B$5/Sheet1!$B$6*Sheet2!F31,5),Sheet2!I31),0)</f>
        <v>0</v>
      </c>
      <c r="K31" s="38">
        <f t="shared" ca="1" si="9"/>
        <v>0</v>
      </c>
    </row>
    <row r="32" spans="1:16">
      <c r="A32" s="35">
        <f t="shared" ca="1" si="7"/>
        <v>41058</v>
      </c>
      <c r="B32">
        <f t="shared" ca="1" si="0"/>
        <v>3</v>
      </c>
      <c r="C32">
        <f t="shared" ca="1" si="4"/>
        <v>1</v>
      </c>
      <c r="D32" t="str">
        <f t="shared" ca="1" si="1"/>
        <v>52012</v>
      </c>
      <c r="E32">
        <f t="shared" ca="1" si="2"/>
        <v>23</v>
      </c>
      <c r="F32" s="33">
        <f t="shared" ca="1" si="5"/>
        <v>4.3478260900000003E-2</v>
      </c>
      <c r="G32" s="33">
        <f t="shared" ca="1" si="8"/>
        <v>0.86956521799999964</v>
      </c>
      <c r="H32" s="33"/>
      <c r="I32" s="38">
        <f t="shared" ca="1" si="3"/>
        <v>0</v>
      </c>
      <c r="J32" s="38">
        <f>IF(AND(Sheet1!$B$5&lt;&gt;0,Sheet1!$B$6&lt;&gt;0),IF(I32&gt;ROUND(Sheet1!$B$5/Sheet1!$B$6*Sheet2!F32,5),ROUND(Sheet1!$B$5/Sheet1!$B$6*Sheet2!F32,5),Sheet2!I32),0)</f>
        <v>0</v>
      </c>
      <c r="K32" s="38">
        <f t="shared" ca="1" si="9"/>
        <v>0</v>
      </c>
    </row>
    <row r="33" spans="1:11">
      <c r="A33" s="35">
        <f t="shared" ca="1" si="7"/>
        <v>41059</v>
      </c>
      <c r="B33">
        <f t="shared" ca="1" si="0"/>
        <v>4</v>
      </c>
      <c r="C33">
        <f t="shared" ca="1" si="4"/>
        <v>1</v>
      </c>
      <c r="D33" t="str">
        <f t="shared" ca="1" si="1"/>
        <v>52012</v>
      </c>
      <c r="E33">
        <f t="shared" ca="1" si="2"/>
        <v>23</v>
      </c>
      <c r="F33" s="33">
        <f t="shared" ca="1" si="5"/>
        <v>4.3478260900000003E-2</v>
      </c>
      <c r="G33" s="33">
        <f t="shared" ca="1" si="8"/>
        <v>0.91304347889999959</v>
      </c>
      <c r="H33" s="33"/>
      <c r="I33" s="38">
        <f t="shared" ca="1" si="3"/>
        <v>0</v>
      </c>
      <c r="J33" s="38">
        <f>IF(AND(Sheet1!$B$5&lt;&gt;0,Sheet1!$B$6&lt;&gt;0),IF(I33&gt;ROUND(Sheet1!$B$5/Sheet1!$B$6*Sheet2!F33,5),ROUND(Sheet1!$B$5/Sheet1!$B$6*Sheet2!F33,5),Sheet2!I33),0)</f>
        <v>0</v>
      </c>
      <c r="K33" s="38">
        <f t="shared" ca="1" si="9"/>
        <v>0</v>
      </c>
    </row>
    <row r="34" spans="1:11">
      <c r="A34" s="35">
        <f t="shared" ca="1" si="7"/>
        <v>41060</v>
      </c>
      <c r="B34">
        <f t="shared" ca="1" si="0"/>
        <v>5</v>
      </c>
      <c r="C34">
        <f t="shared" ca="1" si="4"/>
        <v>1</v>
      </c>
      <c r="D34" t="str">
        <f t="shared" ca="1" si="1"/>
        <v>52012</v>
      </c>
      <c r="E34">
        <f t="shared" ca="1" si="2"/>
        <v>23</v>
      </c>
      <c r="F34" s="33">
        <f t="shared" ca="1" si="5"/>
        <v>4.3478260900000003E-2</v>
      </c>
      <c r="G34" s="33">
        <f t="shared" ca="1" si="8"/>
        <v>0.95652173979999955</v>
      </c>
      <c r="H34" s="33"/>
      <c r="I34" s="38">
        <f t="shared" ca="1" si="3"/>
        <v>0</v>
      </c>
      <c r="J34" s="38">
        <f>IF(AND(Sheet1!$B$5&lt;&gt;0,Sheet1!$B$6&lt;&gt;0),IF(I34&gt;ROUND(Sheet1!$B$5/Sheet1!$B$6*Sheet2!F34,5),ROUND(Sheet1!$B$5/Sheet1!$B$6*Sheet2!F34,5),Sheet2!I34),0)</f>
        <v>0</v>
      </c>
      <c r="K34" s="38">
        <f t="shared" ca="1" si="9"/>
        <v>0</v>
      </c>
    </row>
    <row r="35" spans="1:11">
      <c r="A35" s="35">
        <f t="shared" ca="1" si="7"/>
        <v>41061</v>
      </c>
      <c r="B35">
        <f t="shared" ca="1" si="0"/>
        <v>6</v>
      </c>
      <c r="C35">
        <f t="shared" ca="1" si="4"/>
        <v>1</v>
      </c>
      <c r="D35" t="str">
        <f t="shared" ca="1" si="1"/>
        <v>62012</v>
      </c>
      <c r="E35">
        <f t="shared" ca="1" si="2"/>
        <v>21</v>
      </c>
      <c r="F35" s="33">
        <f t="shared" ca="1" si="5"/>
        <v>4.7619047599999999E-2</v>
      </c>
      <c r="G35" s="33">
        <f t="shared" ca="1" si="8"/>
        <v>1.0041407873999995</v>
      </c>
      <c r="H35" s="33"/>
      <c r="I35" s="38">
        <f t="shared" ca="1" si="3"/>
        <v>0</v>
      </c>
      <c r="J35" s="38">
        <f>IF(AND(Sheet1!$B$5&lt;&gt;0,Sheet1!$B$6&lt;&gt;0),IF(I35&gt;ROUND(Sheet1!$B$5/Sheet1!$B$6*Sheet2!F35,5),ROUND(Sheet1!$B$5/Sheet1!$B$6*Sheet2!F35,5),Sheet2!I35),0)</f>
        <v>0</v>
      </c>
      <c r="K35" s="38">
        <f t="shared" ca="1" si="9"/>
        <v>0</v>
      </c>
    </row>
    <row r="36" spans="1:11">
      <c r="A36" s="35">
        <f t="shared" ca="1" si="7"/>
        <v>41062</v>
      </c>
      <c r="B36">
        <f t="shared" ref="B36:B67" ca="1" si="10">WEEKDAY(A36)</f>
        <v>7</v>
      </c>
      <c r="C36">
        <f t="shared" ca="1" si="4"/>
        <v>0</v>
      </c>
      <c r="D36" t="str">
        <f t="shared" ref="D36:D67" ca="1" si="11">CONCATENATE(MONTH(A36),YEAR(A36))</f>
        <v>62012</v>
      </c>
      <c r="E36">
        <f t="shared" ref="E36:E67" ca="1" si="12">VLOOKUP(D36,$P$4:$Q$24,2,0)</f>
        <v>21</v>
      </c>
      <c r="F36" s="33">
        <f t="shared" ca="1" si="5"/>
        <v>0</v>
      </c>
      <c r="G36" s="33">
        <f t="shared" ca="1" si="8"/>
        <v>1.0041407873999995</v>
      </c>
      <c r="H36" s="33"/>
      <c r="I36" s="38">
        <f t="shared" ref="I36:I67" ca="1" si="13">IF(AND(A36&gt;=$I$1,A36&lt;=$I$2),ROUND(($I$3/$J$2)*F36,5),0)</f>
        <v>0</v>
      </c>
      <c r="J36" s="38">
        <f>IF(AND(Sheet1!$B$5&lt;&gt;0,Sheet1!$B$6&lt;&gt;0),IF(I36&gt;ROUND(Sheet1!$B$5/Sheet1!$B$6*Sheet2!F36,5),ROUND(Sheet1!$B$5/Sheet1!$B$6*Sheet2!F36,5),Sheet2!I36),0)</f>
        <v>0</v>
      </c>
      <c r="K36" s="38">
        <f t="shared" ca="1" si="9"/>
        <v>0</v>
      </c>
    </row>
    <row r="37" spans="1:11">
      <c r="A37" s="35">
        <f t="shared" ca="1" si="7"/>
        <v>41063</v>
      </c>
      <c r="B37">
        <f t="shared" ca="1" si="10"/>
        <v>1</v>
      </c>
      <c r="C37">
        <f t="shared" ca="1" si="4"/>
        <v>0</v>
      </c>
      <c r="D37" t="str">
        <f t="shared" ca="1" si="11"/>
        <v>62012</v>
      </c>
      <c r="E37">
        <f t="shared" ca="1" si="12"/>
        <v>21</v>
      </c>
      <c r="F37" s="33">
        <f t="shared" ca="1" si="5"/>
        <v>0</v>
      </c>
      <c r="G37" s="33">
        <f t="shared" ca="1" si="8"/>
        <v>1.0041407873999995</v>
      </c>
      <c r="H37" s="33"/>
      <c r="I37" s="38">
        <f t="shared" ca="1" si="13"/>
        <v>0</v>
      </c>
      <c r="J37" s="38">
        <f>IF(AND(Sheet1!$B$5&lt;&gt;0,Sheet1!$B$6&lt;&gt;0),IF(I37&gt;ROUND(Sheet1!$B$5/Sheet1!$B$6*Sheet2!F37,5),ROUND(Sheet1!$B$5/Sheet1!$B$6*Sheet2!F37,5),Sheet2!I37),0)</f>
        <v>0</v>
      </c>
      <c r="K37" s="38">
        <f t="shared" ca="1" si="9"/>
        <v>0</v>
      </c>
    </row>
    <row r="38" spans="1:11">
      <c r="A38" s="35">
        <f t="shared" ca="1" si="7"/>
        <v>41064</v>
      </c>
      <c r="B38">
        <f t="shared" ca="1" si="10"/>
        <v>2</v>
      </c>
      <c r="C38">
        <f t="shared" ca="1" si="4"/>
        <v>1</v>
      </c>
      <c r="D38" t="str">
        <f t="shared" ca="1" si="11"/>
        <v>62012</v>
      </c>
      <c r="E38">
        <f t="shared" ca="1" si="12"/>
        <v>21</v>
      </c>
      <c r="F38" s="33">
        <f t="shared" ca="1" si="5"/>
        <v>4.7619047599999999E-2</v>
      </c>
      <c r="G38" s="33">
        <f t="shared" ca="1" si="8"/>
        <v>1.0517598349999995</v>
      </c>
      <c r="H38" s="33"/>
      <c r="I38" s="38">
        <f t="shared" ca="1" si="13"/>
        <v>0</v>
      </c>
      <c r="J38" s="38">
        <f>IF(AND(Sheet1!$B$5&lt;&gt;0,Sheet1!$B$6&lt;&gt;0),IF(I38&gt;ROUND(Sheet1!$B$5/Sheet1!$B$6*Sheet2!F38,5),ROUND(Sheet1!$B$5/Sheet1!$B$6*Sheet2!F38,5),Sheet2!I38),0)</f>
        <v>0</v>
      </c>
      <c r="K38" s="38">
        <f t="shared" ca="1" si="9"/>
        <v>0</v>
      </c>
    </row>
    <row r="39" spans="1:11">
      <c r="A39" s="35">
        <f t="shared" ca="1" si="7"/>
        <v>41065</v>
      </c>
      <c r="B39">
        <f t="shared" ca="1" si="10"/>
        <v>3</v>
      </c>
      <c r="C39">
        <f t="shared" ca="1" si="4"/>
        <v>1</v>
      </c>
      <c r="D39" t="str">
        <f t="shared" ca="1" si="11"/>
        <v>62012</v>
      </c>
      <c r="E39">
        <f t="shared" ca="1" si="12"/>
        <v>21</v>
      </c>
      <c r="F39" s="33">
        <f t="shared" ca="1" si="5"/>
        <v>4.7619047599999999E-2</v>
      </c>
      <c r="G39" s="33">
        <f t="shared" ca="1" si="8"/>
        <v>1.0993788825999995</v>
      </c>
      <c r="H39" s="33"/>
      <c r="I39" s="38">
        <f t="shared" ca="1" si="13"/>
        <v>0</v>
      </c>
      <c r="J39" s="38">
        <f>IF(AND(Sheet1!$B$5&lt;&gt;0,Sheet1!$B$6&lt;&gt;0),IF(I39&gt;ROUND(Sheet1!$B$5/Sheet1!$B$6*Sheet2!F39,5),ROUND(Sheet1!$B$5/Sheet1!$B$6*Sheet2!F39,5),Sheet2!I39),0)</f>
        <v>0</v>
      </c>
      <c r="K39" s="38">
        <f t="shared" ca="1" si="9"/>
        <v>0</v>
      </c>
    </row>
    <row r="40" spans="1:11">
      <c r="A40" s="35">
        <f t="shared" ca="1" si="7"/>
        <v>41066</v>
      </c>
      <c r="B40">
        <f t="shared" ca="1" si="10"/>
        <v>4</v>
      </c>
      <c r="C40">
        <f t="shared" ca="1" si="4"/>
        <v>1</v>
      </c>
      <c r="D40" t="str">
        <f t="shared" ca="1" si="11"/>
        <v>62012</v>
      </c>
      <c r="E40">
        <f t="shared" ca="1" si="12"/>
        <v>21</v>
      </c>
      <c r="F40" s="33">
        <f t="shared" ca="1" si="5"/>
        <v>4.7619047599999999E-2</v>
      </c>
      <c r="G40" s="33">
        <f t="shared" ca="1" si="8"/>
        <v>1.1469979301999995</v>
      </c>
      <c r="H40" s="33"/>
      <c r="I40" s="38">
        <f t="shared" ca="1" si="13"/>
        <v>0</v>
      </c>
      <c r="J40" s="38">
        <f>IF(AND(Sheet1!$B$5&lt;&gt;0,Sheet1!$B$6&lt;&gt;0),IF(I40&gt;ROUND(Sheet1!$B$5/Sheet1!$B$6*Sheet2!F40,5),ROUND(Sheet1!$B$5/Sheet1!$B$6*Sheet2!F40,5),Sheet2!I40),0)</f>
        <v>0</v>
      </c>
      <c r="K40" s="38">
        <f t="shared" ca="1" si="9"/>
        <v>0</v>
      </c>
    </row>
    <row r="41" spans="1:11">
      <c r="A41" s="35">
        <f t="shared" ca="1" si="7"/>
        <v>41067</v>
      </c>
      <c r="B41">
        <f t="shared" ca="1" si="10"/>
        <v>5</v>
      </c>
      <c r="C41">
        <f t="shared" ca="1" si="4"/>
        <v>1</v>
      </c>
      <c r="D41" t="str">
        <f t="shared" ca="1" si="11"/>
        <v>62012</v>
      </c>
      <c r="E41">
        <f t="shared" ca="1" si="12"/>
        <v>21</v>
      </c>
      <c r="F41" s="33">
        <f t="shared" ca="1" si="5"/>
        <v>4.7619047599999999E-2</v>
      </c>
      <c r="G41" s="33">
        <f t="shared" ca="1" si="8"/>
        <v>1.1946169777999995</v>
      </c>
      <c r="H41" s="33"/>
      <c r="I41" s="38">
        <f t="shared" ca="1" si="13"/>
        <v>0</v>
      </c>
      <c r="J41" s="38">
        <f>IF(AND(Sheet1!$B$5&lt;&gt;0,Sheet1!$B$6&lt;&gt;0),IF(I41&gt;ROUND(Sheet1!$B$5/Sheet1!$B$6*Sheet2!F41,5),ROUND(Sheet1!$B$5/Sheet1!$B$6*Sheet2!F41,5),Sheet2!I41),0)</f>
        <v>0</v>
      </c>
      <c r="K41" s="38">
        <f t="shared" ca="1" si="9"/>
        <v>0</v>
      </c>
    </row>
    <row r="42" spans="1:11">
      <c r="A42" s="35">
        <f t="shared" ca="1" si="7"/>
        <v>41068</v>
      </c>
      <c r="B42">
        <f t="shared" ca="1" si="10"/>
        <v>6</v>
      </c>
      <c r="C42">
        <f t="shared" ca="1" si="4"/>
        <v>1</v>
      </c>
      <c r="D42" t="str">
        <f t="shared" ca="1" si="11"/>
        <v>62012</v>
      </c>
      <c r="E42">
        <f t="shared" ca="1" si="12"/>
        <v>21</v>
      </c>
      <c r="F42" s="33">
        <f t="shared" ca="1" si="5"/>
        <v>4.7619047599999999E-2</v>
      </c>
      <c r="G42" s="33">
        <f t="shared" ca="1" si="8"/>
        <v>1.2422360253999996</v>
      </c>
      <c r="H42" s="33"/>
      <c r="I42" s="38">
        <f t="shared" ca="1" si="13"/>
        <v>0</v>
      </c>
      <c r="J42" s="38">
        <f>IF(AND(Sheet1!$B$5&lt;&gt;0,Sheet1!$B$6&lt;&gt;0),IF(I42&gt;ROUND(Sheet1!$B$5/Sheet1!$B$6*Sheet2!F42,5),ROUND(Sheet1!$B$5/Sheet1!$B$6*Sheet2!F42,5),Sheet2!I42),0)</f>
        <v>0</v>
      </c>
      <c r="K42" s="38">
        <f t="shared" ca="1" si="9"/>
        <v>0</v>
      </c>
    </row>
    <row r="43" spans="1:11">
      <c r="A43" s="35">
        <f t="shared" ca="1" si="7"/>
        <v>41069</v>
      </c>
      <c r="B43">
        <f t="shared" ca="1" si="10"/>
        <v>7</v>
      </c>
      <c r="C43">
        <f t="shared" ca="1" si="4"/>
        <v>0</v>
      </c>
      <c r="D43" t="str">
        <f t="shared" ca="1" si="11"/>
        <v>62012</v>
      </c>
      <c r="E43">
        <f t="shared" ca="1" si="12"/>
        <v>21</v>
      </c>
      <c r="F43" s="33">
        <f t="shared" ca="1" si="5"/>
        <v>0</v>
      </c>
      <c r="G43" s="33">
        <f t="shared" ca="1" si="8"/>
        <v>1.2422360253999996</v>
      </c>
      <c r="H43" s="33"/>
      <c r="I43" s="38">
        <f t="shared" ca="1" si="13"/>
        <v>0</v>
      </c>
      <c r="J43" s="38">
        <f>IF(AND(Sheet1!$B$5&lt;&gt;0,Sheet1!$B$6&lt;&gt;0),IF(I43&gt;ROUND(Sheet1!$B$5/Sheet1!$B$6*Sheet2!F43,5),ROUND(Sheet1!$B$5/Sheet1!$B$6*Sheet2!F43,5),Sheet2!I43),0)</f>
        <v>0</v>
      </c>
      <c r="K43" s="38">
        <f t="shared" ca="1" si="9"/>
        <v>0</v>
      </c>
    </row>
    <row r="44" spans="1:11">
      <c r="A44" s="35">
        <f t="shared" ca="1" si="7"/>
        <v>41070</v>
      </c>
      <c r="B44">
        <f t="shared" ca="1" si="10"/>
        <v>1</v>
      </c>
      <c r="C44">
        <f t="shared" ca="1" si="4"/>
        <v>0</v>
      </c>
      <c r="D44" t="str">
        <f t="shared" ca="1" si="11"/>
        <v>62012</v>
      </c>
      <c r="E44">
        <f t="shared" ca="1" si="12"/>
        <v>21</v>
      </c>
      <c r="F44" s="33">
        <f t="shared" ca="1" si="5"/>
        <v>0</v>
      </c>
      <c r="G44" s="33">
        <f t="shared" ca="1" si="8"/>
        <v>1.2422360253999996</v>
      </c>
      <c r="H44" s="33"/>
      <c r="I44" s="38">
        <f t="shared" ca="1" si="13"/>
        <v>0</v>
      </c>
      <c r="J44" s="38">
        <f>IF(AND(Sheet1!$B$5&lt;&gt;0,Sheet1!$B$6&lt;&gt;0),IF(I44&gt;ROUND(Sheet1!$B$5/Sheet1!$B$6*Sheet2!F44,5),ROUND(Sheet1!$B$5/Sheet1!$B$6*Sheet2!F44,5),Sheet2!I44),0)</f>
        <v>0</v>
      </c>
      <c r="K44" s="38">
        <f t="shared" ca="1" si="9"/>
        <v>0</v>
      </c>
    </row>
    <row r="45" spans="1:11">
      <c r="A45" s="35">
        <f t="shared" ca="1" si="7"/>
        <v>41071</v>
      </c>
      <c r="B45">
        <f t="shared" ca="1" si="10"/>
        <v>2</v>
      </c>
      <c r="C45">
        <f t="shared" ca="1" si="4"/>
        <v>1</v>
      </c>
      <c r="D45" t="str">
        <f t="shared" ca="1" si="11"/>
        <v>62012</v>
      </c>
      <c r="E45">
        <f t="shared" ca="1" si="12"/>
        <v>21</v>
      </c>
      <c r="F45" s="33">
        <f t="shared" ca="1" si="5"/>
        <v>4.7619047599999999E-2</v>
      </c>
      <c r="G45" s="33">
        <f t="shared" ca="1" si="8"/>
        <v>1.2898550729999996</v>
      </c>
      <c r="H45" s="33"/>
      <c r="I45" s="38">
        <f t="shared" ca="1" si="13"/>
        <v>0</v>
      </c>
      <c r="J45" s="38">
        <f>IF(AND(Sheet1!$B$5&lt;&gt;0,Sheet1!$B$6&lt;&gt;0),IF(I45&gt;ROUND(Sheet1!$B$5/Sheet1!$B$6*Sheet2!F45,5),ROUND(Sheet1!$B$5/Sheet1!$B$6*Sheet2!F45,5),Sheet2!I45),0)</f>
        <v>0</v>
      </c>
      <c r="K45" s="38">
        <f t="shared" ca="1" si="9"/>
        <v>0</v>
      </c>
    </row>
    <row r="46" spans="1:11">
      <c r="A46" s="35">
        <f t="shared" ca="1" si="7"/>
        <v>41072</v>
      </c>
      <c r="B46">
        <f t="shared" ca="1" si="10"/>
        <v>3</v>
      </c>
      <c r="C46">
        <f t="shared" ca="1" si="4"/>
        <v>1</v>
      </c>
      <c r="D46" t="str">
        <f t="shared" ca="1" si="11"/>
        <v>62012</v>
      </c>
      <c r="E46">
        <f t="shared" ca="1" si="12"/>
        <v>21</v>
      </c>
      <c r="F46" s="33">
        <f t="shared" ca="1" si="5"/>
        <v>4.7619047599999999E-2</v>
      </c>
      <c r="G46" s="33">
        <f t="shared" ca="1" si="8"/>
        <v>1.3374741205999996</v>
      </c>
      <c r="H46" s="33"/>
      <c r="I46" s="38">
        <f t="shared" ca="1" si="13"/>
        <v>0</v>
      </c>
      <c r="J46" s="38">
        <f>IF(AND(Sheet1!$B$5&lt;&gt;0,Sheet1!$B$6&lt;&gt;0),IF(I46&gt;ROUND(Sheet1!$B$5/Sheet1!$B$6*Sheet2!F46,5),ROUND(Sheet1!$B$5/Sheet1!$B$6*Sheet2!F46,5),Sheet2!I46),0)</f>
        <v>0</v>
      </c>
      <c r="K46" s="38">
        <f t="shared" ca="1" si="9"/>
        <v>0</v>
      </c>
    </row>
    <row r="47" spans="1:11">
      <c r="A47" s="35">
        <f t="shared" ca="1" si="7"/>
        <v>41073</v>
      </c>
      <c r="B47">
        <f t="shared" ca="1" si="10"/>
        <v>4</v>
      </c>
      <c r="C47">
        <f t="shared" ca="1" si="4"/>
        <v>1</v>
      </c>
      <c r="D47" t="str">
        <f t="shared" ca="1" si="11"/>
        <v>62012</v>
      </c>
      <c r="E47">
        <f t="shared" ca="1" si="12"/>
        <v>21</v>
      </c>
      <c r="F47" s="33">
        <f t="shared" ca="1" si="5"/>
        <v>4.7619047599999999E-2</v>
      </c>
      <c r="G47" s="33">
        <f t="shared" ca="1" si="8"/>
        <v>1.3850931681999996</v>
      </c>
      <c r="H47" s="33"/>
      <c r="I47" s="38">
        <f t="shared" ca="1" si="13"/>
        <v>0</v>
      </c>
      <c r="J47" s="38">
        <f>IF(AND(Sheet1!$B$5&lt;&gt;0,Sheet1!$B$6&lt;&gt;0),IF(I47&gt;ROUND(Sheet1!$B$5/Sheet1!$B$6*Sheet2!F47,5),ROUND(Sheet1!$B$5/Sheet1!$B$6*Sheet2!F47,5),Sheet2!I47),0)</f>
        <v>0</v>
      </c>
      <c r="K47" s="38">
        <f t="shared" ca="1" si="9"/>
        <v>0</v>
      </c>
    </row>
    <row r="48" spans="1:11">
      <c r="A48" s="35">
        <f t="shared" ca="1" si="7"/>
        <v>41074</v>
      </c>
      <c r="B48">
        <f t="shared" ca="1" si="10"/>
        <v>5</v>
      </c>
      <c r="C48">
        <f t="shared" ca="1" si="4"/>
        <v>1</v>
      </c>
      <c r="D48" t="str">
        <f t="shared" ca="1" si="11"/>
        <v>62012</v>
      </c>
      <c r="E48">
        <f t="shared" ca="1" si="12"/>
        <v>21</v>
      </c>
      <c r="F48" s="33">
        <f t="shared" ca="1" si="5"/>
        <v>4.7619047599999999E-2</v>
      </c>
      <c r="G48" s="33">
        <f t="shared" ca="1" si="8"/>
        <v>1.4327122157999996</v>
      </c>
      <c r="H48" s="33"/>
      <c r="I48" s="38">
        <f t="shared" ca="1" si="13"/>
        <v>0</v>
      </c>
      <c r="J48" s="38">
        <f>IF(AND(Sheet1!$B$5&lt;&gt;0,Sheet1!$B$6&lt;&gt;0),IF(I48&gt;ROUND(Sheet1!$B$5/Sheet1!$B$6*Sheet2!F48,5),ROUND(Sheet1!$B$5/Sheet1!$B$6*Sheet2!F48,5),Sheet2!I48),0)</f>
        <v>0</v>
      </c>
      <c r="K48" s="38">
        <f t="shared" ca="1" si="9"/>
        <v>0</v>
      </c>
    </row>
    <row r="49" spans="1:11">
      <c r="A49" s="35">
        <f t="shared" ca="1" si="7"/>
        <v>41075</v>
      </c>
      <c r="B49">
        <f t="shared" ca="1" si="10"/>
        <v>6</v>
      </c>
      <c r="C49">
        <f t="shared" ca="1" si="4"/>
        <v>1</v>
      </c>
      <c r="D49" t="str">
        <f t="shared" ca="1" si="11"/>
        <v>62012</v>
      </c>
      <c r="E49">
        <f t="shared" ca="1" si="12"/>
        <v>21</v>
      </c>
      <c r="F49" s="33">
        <f t="shared" ca="1" si="5"/>
        <v>4.7619047599999999E-2</v>
      </c>
      <c r="G49" s="33">
        <f t="shared" ca="1" si="8"/>
        <v>1.4803312633999997</v>
      </c>
      <c r="H49" s="33"/>
      <c r="I49" s="38">
        <f t="shared" ca="1" si="13"/>
        <v>0</v>
      </c>
      <c r="J49" s="38">
        <f>IF(AND(Sheet1!$B$5&lt;&gt;0,Sheet1!$B$6&lt;&gt;0),IF(I49&gt;ROUND(Sheet1!$B$5/Sheet1!$B$6*Sheet2!F49,5),ROUND(Sheet1!$B$5/Sheet1!$B$6*Sheet2!F49,5),Sheet2!I49),0)</f>
        <v>0</v>
      </c>
      <c r="K49" s="38">
        <f t="shared" ca="1" si="9"/>
        <v>0</v>
      </c>
    </row>
    <row r="50" spans="1:11">
      <c r="A50" s="35">
        <f t="shared" ca="1" si="7"/>
        <v>41076</v>
      </c>
      <c r="B50">
        <f t="shared" ca="1" si="10"/>
        <v>7</v>
      </c>
      <c r="C50">
        <f t="shared" ca="1" si="4"/>
        <v>0</v>
      </c>
      <c r="D50" t="str">
        <f t="shared" ca="1" si="11"/>
        <v>62012</v>
      </c>
      <c r="E50">
        <f t="shared" ca="1" si="12"/>
        <v>21</v>
      </c>
      <c r="F50" s="33">
        <f t="shared" ca="1" si="5"/>
        <v>0</v>
      </c>
      <c r="G50" s="33">
        <f t="shared" ca="1" si="8"/>
        <v>1.4803312633999997</v>
      </c>
      <c r="H50" s="33"/>
      <c r="I50" s="38">
        <f t="shared" ca="1" si="13"/>
        <v>0</v>
      </c>
      <c r="J50" s="38">
        <f>IF(AND(Sheet1!$B$5&lt;&gt;0,Sheet1!$B$6&lt;&gt;0),IF(I50&gt;ROUND(Sheet1!$B$5/Sheet1!$B$6*Sheet2!F50,5),ROUND(Sheet1!$B$5/Sheet1!$B$6*Sheet2!F50,5),Sheet2!I50),0)</f>
        <v>0</v>
      </c>
      <c r="K50" s="38">
        <f t="shared" ca="1" si="9"/>
        <v>0</v>
      </c>
    </row>
    <row r="51" spans="1:11">
      <c r="A51" s="35">
        <f t="shared" ca="1" si="7"/>
        <v>41077</v>
      </c>
      <c r="B51">
        <f t="shared" ca="1" si="10"/>
        <v>1</v>
      </c>
      <c r="C51">
        <f t="shared" ca="1" si="4"/>
        <v>0</v>
      </c>
      <c r="D51" t="str">
        <f t="shared" ca="1" si="11"/>
        <v>62012</v>
      </c>
      <c r="E51">
        <f t="shared" ca="1" si="12"/>
        <v>21</v>
      </c>
      <c r="F51" s="33">
        <f t="shared" ca="1" si="5"/>
        <v>0</v>
      </c>
      <c r="G51" s="33">
        <f t="shared" ca="1" si="8"/>
        <v>1.4803312633999997</v>
      </c>
      <c r="H51" s="33"/>
      <c r="I51" s="38">
        <f t="shared" ca="1" si="13"/>
        <v>0</v>
      </c>
      <c r="J51" s="38">
        <f>IF(AND(Sheet1!$B$5&lt;&gt;0,Sheet1!$B$6&lt;&gt;0),IF(I51&gt;ROUND(Sheet1!$B$5/Sheet1!$B$6*Sheet2!F51,5),ROUND(Sheet1!$B$5/Sheet1!$B$6*Sheet2!F51,5),Sheet2!I51),0)</f>
        <v>0</v>
      </c>
      <c r="K51" s="38">
        <f t="shared" ca="1" si="9"/>
        <v>0</v>
      </c>
    </row>
    <row r="52" spans="1:11">
      <c r="A52" s="35">
        <f t="shared" ca="1" si="7"/>
        <v>41078</v>
      </c>
      <c r="B52">
        <f t="shared" ca="1" si="10"/>
        <v>2</v>
      </c>
      <c r="C52">
        <f t="shared" ca="1" si="4"/>
        <v>1</v>
      </c>
      <c r="D52" t="str">
        <f t="shared" ca="1" si="11"/>
        <v>62012</v>
      </c>
      <c r="E52">
        <f t="shared" ca="1" si="12"/>
        <v>21</v>
      </c>
      <c r="F52" s="33">
        <f t="shared" ca="1" si="5"/>
        <v>4.7619047599999999E-2</v>
      </c>
      <c r="G52" s="33">
        <f t="shared" ca="1" si="8"/>
        <v>1.5279503109999997</v>
      </c>
      <c r="H52" s="33"/>
      <c r="I52" s="38">
        <f t="shared" ca="1" si="13"/>
        <v>0</v>
      </c>
      <c r="J52" s="38">
        <f>IF(AND(Sheet1!$B$5&lt;&gt;0,Sheet1!$B$6&lt;&gt;0),IF(I52&gt;ROUND(Sheet1!$B$5/Sheet1!$B$6*Sheet2!F52,5),ROUND(Sheet1!$B$5/Sheet1!$B$6*Sheet2!F52,5),Sheet2!I52),0)</f>
        <v>0</v>
      </c>
      <c r="K52" s="38">
        <f t="shared" ca="1" si="9"/>
        <v>0</v>
      </c>
    </row>
    <row r="53" spans="1:11">
      <c r="A53" s="35">
        <f t="shared" ca="1" si="7"/>
        <v>41079</v>
      </c>
      <c r="B53">
        <f t="shared" ca="1" si="10"/>
        <v>3</v>
      </c>
      <c r="C53">
        <f t="shared" ca="1" si="4"/>
        <v>1</v>
      </c>
      <c r="D53" t="str">
        <f t="shared" ca="1" si="11"/>
        <v>62012</v>
      </c>
      <c r="E53">
        <f t="shared" ca="1" si="12"/>
        <v>21</v>
      </c>
      <c r="F53" s="33">
        <f t="shared" ca="1" si="5"/>
        <v>4.7619047599999999E-2</v>
      </c>
      <c r="G53" s="33">
        <f t="shared" ca="1" si="8"/>
        <v>1.5755693585999997</v>
      </c>
      <c r="H53" s="33"/>
      <c r="I53" s="38">
        <f t="shared" ca="1" si="13"/>
        <v>0</v>
      </c>
      <c r="J53" s="38">
        <f>IF(AND(Sheet1!$B$5&lt;&gt;0,Sheet1!$B$6&lt;&gt;0),IF(I53&gt;ROUND(Sheet1!$B$5/Sheet1!$B$6*Sheet2!F53,5),ROUND(Sheet1!$B$5/Sheet1!$B$6*Sheet2!F53,5),Sheet2!I53),0)</f>
        <v>0</v>
      </c>
      <c r="K53" s="38">
        <f t="shared" ca="1" si="9"/>
        <v>0</v>
      </c>
    </row>
    <row r="54" spans="1:11">
      <c r="A54" s="35">
        <f t="shared" ca="1" si="7"/>
        <v>41080</v>
      </c>
      <c r="B54">
        <f t="shared" ca="1" si="10"/>
        <v>4</v>
      </c>
      <c r="C54">
        <f t="shared" ca="1" si="4"/>
        <v>1</v>
      </c>
      <c r="D54" t="str">
        <f t="shared" ca="1" si="11"/>
        <v>62012</v>
      </c>
      <c r="E54">
        <f t="shared" ca="1" si="12"/>
        <v>21</v>
      </c>
      <c r="F54" s="33">
        <f t="shared" ca="1" si="5"/>
        <v>4.7619047599999999E-2</v>
      </c>
      <c r="G54" s="33">
        <f t="shared" ca="1" si="8"/>
        <v>1.6231884061999997</v>
      </c>
      <c r="H54" s="33"/>
      <c r="I54" s="38">
        <f t="shared" ca="1" si="13"/>
        <v>0</v>
      </c>
      <c r="J54" s="38">
        <f>IF(AND(Sheet1!$B$5&lt;&gt;0,Sheet1!$B$6&lt;&gt;0),IF(I54&gt;ROUND(Sheet1!$B$5/Sheet1!$B$6*Sheet2!F54,5),ROUND(Sheet1!$B$5/Sheet1!$B$6*Sheet2!F54,5),Sheet2!I54),0)</f>
        <v>0</v>
      </c>
      <c r="K54" s="38">
        <f t="shared" ca="1" si="9"/>
        <v>0</v>
      </c>
    </row>
    <row r="55" spans="1:11">
      <c r="A55" s="35">
        <f t="shared" ca="1" si="7"/>
        <v>41081</v>
      </c>
      <c r="B55">
        <f t="shared" ca="1" si="10"/>
        <v>5</v>
      </c>
      <c r="C55">
        <f t="shared" ca="1" si="4"/>
        <v>1</v>
      </c>
      <c r="D55" t="str">
        <f t="shared" ca="1" si="11"/>
        <v>62012</v>
      </c>
      <c r="E55">
        <f t="shared" ca="1" si="12"/>
        <v>21</v>
      </c>
      <c r="F55" s="33">
        <f t="shared" ca="1" si="5"/>
        <v>4.7619047599999999E-2</v>
      </c>
      <c r="G55" s="33">
        <f t="shared" ca="1" si="8"/>
        <v>1.6708074537999997</v>
      </c>
      <c r="H55" s="33"/>
      <c r="I55" s="38">
        <f t="shared" ca="1" si="13"/>
        <v>0</v>
      </c>
      <c r="J55" s="38">
        <f>IF(AND(Sheet1!$B$5&lt;&gt;0,Sheet1!$B$6&lt;&gt;0),IF(I55&gt;ROUND(Sheet1!$B$5/Sheet1!$B$6*Sheet2!F55,5),ROUND(Sheet1!$B$5/Sheet1!$B$6*Sheet2!F55,5),Sheet2!I55),0)</f>
        <v>0</v>
      </c>
      <c r="K55" s="38">
        <f t="shared" ca="1" si="9"/>
        <v>0</v>
      </c>
    </row>
    <row r="56" spans="1:11">
      <c r="A56" s="35">
        <f t="shared" ca="1" si="7"/>
        <v>41082</v>
      </c>
      <c r="B56">
        <f t="shared" ca="1" si="10"/>
        <v>6</v>
      </c>
      <c r="C56">
        <f t="shared" ca="1" si="4"/>
        <v>1</v>
      </c>
      <c r="D56" t="str">
        <f t="shared" ca="1" si="11"/>
        <v>62012</v>
      </c>
      <c r="E56">
        <f t="shared" ca="1" si="12"/>
        <v>21</v>
      </c>
      <c r="F56" s="33">
        <f t="shared" ca="1" si="5"/>
        <v>4.7619047599999999E-2</v>
      </c>
      <c r="G56" s="33">
        <f t="shared" ca="1" si="8"/>
        <v>1.7184265013999998</v>
      </c>
      <c r="H56" s="33"/>
      <c r="I56" s="38">
        <f t="shared" ca="1" si="13"/>
        <v>0</v>
      </c>
      <c r="J56" s="38">
        <f>IF(AND(Sheet1!$B$5&lt;&gt;0,Sheet1!$B$6&lt;&gt;0),IF(I56&gt;ROUND(Sheet1!$B$5/Sheet1!$B$6*Sheet2!F56,5),ROUND(Sheet1!$B$5/Sheet1!$B$6*Sheet2!F56,5),Sheet2!I56),0)</f>
        <v>0</v>
      </c>
      <c r="K56" s="38">
        <f t="shared" ca="1" si="9"/>
        <v>0</v>
      </c>
    </row>
    <row r="57" spans="1:11">
      <c r="A57" s="35">
        <f t="shared" ca="1" si="7"/>
        <v>41083</v>
      </c>
      <c r="B57">
        <f t="shared" ca="1" si="10"/>
        <v>7</v>
      </c>
      <c r="C57">
        <f t="shared" ca="1" si="4"/>
        <v>0</v>
      </c>
      <c r="D57" t="str">
        <f t="shared" ca="1" si="11"/>
        <v>62012</v>
      </c>
      <c r="E57">
        <f t="shared" ca="1" si="12"/>
        <v>21</v>
      </c>
      <c r="F57" s="33">
        <f t="shared" ca="1" si="5"/>
        <v>0</v>
      </c>
      <c r="G57" s="33">
        <f t="shared" ca="1" si="8"/>
        <v>1.7184265013999998</v>
      </c>
      <c r="H57" s="33"/>
      <c r="I57" s="38">
        <f t="shared" ca="1" si="13"/>
        <v>0</v>
      </c>
      <c r="J57" s="38">
        <f>IF(AND(Sheet1!$B$5&lt;&gt;0,Sheet1!$B$6&lt;&gt;0),IF(I57&gt;ROUND(Sheet1!$B$5/Sheet1!$B$6*Sheet2!F57,5),ROUND(Sheet1!$B$5/Sheet1!$B$6*Sheet2!F57,5),Sheet2!I57),0)</f>
        <v>0</v>
      </c>
      <c r="K57" s="38">
        <f t="shared" ca="1" si="9"/>
        <v>0</v>
      </c>
    </row>
    <row r="58" spans="1:11">
      <c r="A58" s="35">
        <f t="shared" ca="1" si="7"/>
        <v>41084</v>
      </c>
      <c r="B58">
        <f t="shared" ca="1" si="10"/>
        <v>1</v>
      </c>
      <c r="C58">
        <f t="shared" ca="1" si="4"/>
        <v>0</v>
      </c>
      <c r="D58" t="str">
        <f t="shared" ca="1" si="11"/>
        <v>62012</v>
      </c>
      <c r="E58">
        <f t="shared" ca="1" si="12"/>
        <v>21</v>
      </c>
      <c r="F58" s="33">
        <f t="shared" ca="1" si="5"/>
        <v>0</v>
      </c>
      <c r="G58" s="33">
        <f t="shared" ca="1" si="8"/>
        <v>1.7184265013999998</v>
      </c>
      <c r="H58" s="33"/>
      <c r="I58" s="38">
        <f t="shared" ca="1" si="13"/>
        <v>0</v>
      </c>
      <c r="J58" s="38">
        <f>IF(AND(Sheet1!$B$5&lt;&gt;0,Sheet1!$B$6&lt;&gt;0),IF(I58&gt;ROUND(Sheet1!$B$5/Sheet1!$B$6*Sheet2!F58,5),ROUND(Sheet1!$B$5/Sheet1!$B$6*Sheet2!F58,5),Sheet2!I58),0)</f>
        <v>0</v>
      </c>
      <c r="K58" s="38">
        <f t="shared" ca="1" si="9"/>
        <v>0</v>
      </c>
    </row>
    <row r="59" spans="1:11">
      <c r="A59" s="35">
        <f t="shared" ca="1" si="7"/>
        <v>41085</v>
      </c>
      <c r="B59">
        <f t="shared" ca="1" si="10"/>
        <v>2</v>
      </c>
      <c r="C59">
        <f t="shared" ca="1" si="4"/>
        <v>1</v>
      </c>
      <c r="D59" t="str">
        <f t="shared" ca="1" si="11"/>
        <v>62012</v>
      </c>
      <c r="E59">
        <f t="shared" ca="1" si="12"/>
        <v>21</v>
      </c>
      <c r="F59" s="33">
        <f t="shared" ca="1" si="5"/>
        <v>4.7619047599999999E-2</v>
      </c>
      <c r="G59" s="33">
        <f t="shared" ca="1" si="8"/>
        <v>1.7660455489999998</v>
      </c>
      <c r="H59" s="33"/>
      <c r="I59" s="38">
        <f t="shared" ca="1" si="13"/>
        <v>0</v>
      </c>
      <c r="J59" s="38">
        <f>IF(AND(Sheet1!$B$5&lt;&gt;0,Sheet1!$B$6&lt;&gt;0),IF(I59&gt;ROUND(Sheet1!$B$5/Sheet1!$B$6*Sheet2!F59,5),ROUND(Sheet1!$B$5/Sheet1!$B$6*Sheet2!F59,5),Sheet2!I59),0)</f>
        <v>0</v>
      </c>
      <c r="K59" s="38">
        <f t="shared" ca="1" si="9"/>
        <v>0</v>
      </c>
    </row>
    <row r="60" spans="1:11">
      <c r="A60" s="35">
        <f t="shared" ca="1" si="7"/>
        <v>41086</v>
      </c>
      <c r="B60">
        <f t="shared" ca="1" si="10"/>
        <v>3</v>
      </c>
      <c r="C60">
        <f t="shared" ca="1" si="4"/>
        <v>1</v>
      </c>
      <c r="D60" t="str">
        <f t="shared" ca="1" si="11"/>
        <v>62012</v>
      </c>
      <c r="E60">
        <f t="shared" ca="1" si="12"/>
        <v>21</v>
      </c>
      <c r="F60" s="33">
        <f t="shared" ca="1" si="5"/>
        <v>4.7619047599999999E-2</v>
      </c>
      <c r="G60" s="33">
        <f t="shared" ca="1" si="8"/>
        <v>1.8136645965999998</v>
      </c>
      <c r="H60" s="33"/>
      <c r="I60" s="38">
        <f t="shared" ca="1" si="13"/>
        <v>0</v>
      </c>
      <c r="J60" s="38">
        <f>IF(AND(Sheet1!$B$5&lt;&gt;0,Sheet1!$B$6&lt;&gt;0),IF(I60&gt;ROUND(Sheet1!$B$5/Sheet1!$B$6*Sheet2!F60,5),ROUND(Sheet1!$B$5/Sheet1!$B$6*Sheet2!F60,5),Sheet2!I60),0)</f>
        <v>0</v>
      </c>
      <c r="K60" s="38">
        <f t="shared" ca="1" si="9"/>
        <v>0</v>
      </c>
    </row>
    <row r="61" spans="1:11">
      <c r="A61" s="35">
        <f t="shared" ca="1" si="7"/>
        <v>41087</v>
      </c>
      <c r="B61">
        <f t="shared" ca="1" si="10"/>
        <v>4</v>
      </c>
      <c r="C61">
        <f t="shared" ca="1" si="4"/>
        <v>1</v>
      </c>
      <c r="D61" t="str">
        <f t="shared" ca="1" si="11"/>
        <v>62012</v>
      </c>
      <c r="E61">
        <f t="shared" ca="1" si="12"/>
        <v>21</v>
      </c>
      <c r="F61" s="33">
        <f t="shared" ca="1" si="5"/>
        <v>4.7619047599999999E-2</v>
      </c>
      <c r="G61" s="33">
        <f t="shared" ca="1" si="8"/>
        <v>1.8612836441999998</v>
      </c>
      <c r="H61" s="33"/>
      <c r="I61" s="38">
        <f t="shared" ca="1" si="13"/>
        <v>0</v>
      </c>
      <c r="J61" s="38">
        <f>IF(AND(Sheet1!$B$5&lt;&gt;0,Sheet1!$B$6&lt;&gt;0),IF(I61&gt;ROUND(Sheet1!$B$5/Sheet1!$B$6*Sheet2!F61,5),ROUND(Sheet1!$B$5/Sheet1!$B$6*Sheet2!F61,5),Sheet2!I61),0)</f>
        <v>0</v>
      </c>
      <c r="K61" s="38">
        <f t="shared" ca="1" si="9"/>
        <v>0</v>
      </c>
    </row>
    <row r="62" spans="1:11">
      <c r="A62" s="35">
        <f t="shared" ca="1" si="7"/>
        <v>41088</v>
      </c>
      <c r="B62">
        <f t="shared" ca="1" si="10"/>
        <v>5</v>
      </c>
      <c r="C62">
        <f t="shared" ca="1" si="4"/>
        <v>1</v>
      </c>
      <c r="D62" t="str">
        <f t="shared" ca="1" si="11"/>
        <v>62012</v>
      </c>
      <c r="E62">
        <f t="shared" ca="1" si="12"/>
        <v>21</v>
      </c>
      <c r="F62" s="33">
        <f t="shared" ca="1" si="5"/>
        <v>4.7619047599999999E-2</v>
      </c>
      <c r="G62" s="33">
        <f t="shared" ca="1" si="8"/>
        <v>1.9089026917999998</v>
      </c>
      <c r="H62" s="33"/>
      <c r="I62" s="38">
        <f t="shared" ca="1" si="13"/>
        <v>0</v>
      </c>
      <c r="J62" s="38">
        <f>IF(AND(Sheet1!$B$5&lt;&gt;0,Sheet1!$B$6&lt;&gt;0),IF(I62&gt;ROUND(Sheet1!$B$5/Sheet1!$B$6*Sheet2!F62,5),ROUND(Sheet1!$B$5/Sheet1!$B$6*Sheet2!F62,5),Sheet2!I62),0)</f>
        <v>0</v>
      </c>
      <c r="K62" s="38">
        <f t="shared" ca="1" si="9"/>
        <v>0</v>
      </c>
    </row>
    <row r="63" spans="1:11">
      <c r="A63" s="35">
        <f t="shared" ca="1" si="7"/>
        <v>41089</v>
      </c>
      <c r="B63">
        <f t="shared" ca="1" si="10"/>
        <v>6</v>
      </c>
      <c r="C63">
        <f t="shared" ca="1" si="4"/>
        <v>1</v>
      </c>
      <c r="D63" t="str">
        <f t="shared" ca="1" si="11"/>
        <v>62012</v>
      </c>
      <c r="E63">
        <f t="shared" ca="1" si="12"/>
        <v>21</v>
      </c>
      <c r="F63" s="33">
        <f t="shared" ca="1" si="5"/>
        <v>4.7619047599999999E-2</v>
      </c>
      <c r="G63" s="33">
        <f t="shared" ca="1" si="8"/>
        <v>1.9565217393999998</v>
      </c>
      <c r="H63" s="33"/>
      <c r="I63" s="38">
        <f t="shared" ca="1" si="13"/>
        <v>0</v>
      </c>
      <c r="J63" s="38">
        <f>IF(AND(Sheet1!$B$5&lt;&gt;0,Sheet1!$B$6&lt;&gt;0),IF(I63&gt;ROUND(Sheet1!$B$5/Sheet1!$B$6*Sheet2!F63,5),ROUND(Sheet1!$B$5/Sheet1!$B$6*Sheet2!F63,5),Sheet2!I63),0)</f>
        <v>0</v>
      </c>
      <c r="K63" s="38">
        <f t="shared" ca="1" si="9"/>
        <v>0</v>
      </c>
    </row>
    <row r="64" spans="1:11">
      <c r="A64" s="35">
        <f t="shared" ca="1" si="7"/>
        <v>41090</v>
      </c>
      <c r="B64">
        <f t="shared" ca="1" si="10"/>
        <v>7</v>
      </c>
      <c r="C64">
        <f t="shared" ca="1" si="4"/>
        <v>0</v>
      </c>
      <c r="D64" t="str">
        <f t="shared" ca="1" si="11"/>
        <v>62012</v>
      </c>
      <c r="E64">
        <f t="shared" ca="1" si="12"/>
        <v>21</v>
      </c>
      <c r="F64" s="33">
        <f t="shared" ca="1" si="5"/>
        <v>0</v>
      </c>
      <c r="G64" s="33">
        <f t="shared" ca="1" si="8"/>
        <v>1.9565217393999998</v>
      </c>
      <c r="H64" s="33"/>
      <c r="I64" s="38">
        <f t="shared" ca="1" si="13"/>
        <v>0</v>
      </c>
      <c r="J64" s="38">
        <f>IF(AND(Sheet1!$B$5&lt;&gt;0,Sheet1!$B$6&lt;&gt;0),IF(I64&gt;ROUND(Sheet1!$B$5/Sheet1!$B$6*Sheet2!F64,5),ROUND(Sheet1!$B$5/Sheet1!$B$6*Sheet2!F64,5),Sheet2!I64),0)</f>
        <v>0</v>
      </c>
      <c r="K64" s="38">
        <f t="shared" ca="1" si="9"/>
        <v>0</v>
      </c>
    </row>
    <row r="65" spans="1:11">
      <c r="A65" s="35">
        <f t="shared" ca="1" si="7"/>
        <v>41091</v>
      </c>
      <c r="B65">
        <f t="shared" ca="1" si="10"/>
        <v>1</v>
      </c>
      <c r="C65">
        <f t="shared" ca="1" si="4"/>
        <v>0</v>
      </c>
      <c r="D65" t="str">
        <f t="shared" ca="1" si="11"/>
        <v>72012</v>
      </c>
      <c r="E65">
        <f t="shared" ca="1" si="12"/>
        <v>22</v>
      </c>
      <c r="F65" s="33">
        <f t="shared" ca="1" si="5"/>
        <v>0</v>
      </c>
      <c r="G65" s="33">
        <f t="shared" ca="1" si="8"/>
        <v>1.9565217393999998</v>
      </c>
      <c r="H65" s="33"/>
      <c r="I65" s="38">
        <f t="shared" ca="1" si="13"/>
        <v>0</v>
      </c>
      <c r="J65" s="38">
        <f>IF(AND(Sheet1!$B$5&lt;&gt;0,Sheet1!$B$6&lt;&gt;0),IF(I65&gt;ROUND(Sheet1!$B$5/Sheet1!$B$6*Sheet2!F65,5),ROUND(Sheet1!$B$5/Sheet1!$B$6*Sheet2!F65,5),Sheet2!I65),0)</f>
        <v>0</v>
      </c>
      <c r="K65" s="38">
        <f t="shared" ca="1" si="9"/>
        <v>0</v>
      </c>
    </row>
    <row r="66" spans="1:11">
      <c r="A66" s="35">
        <f t="shared" ca="1" si="7"/>
        <v>41092</v>
      </c>
      <c r="B66">
        <f t="shared" ca="1" si="10"/>
        <v>2</v>
      </c>
      <c r="C66">
        <f t="shared" ca="1" si="4"/>
        <v>1</v>
      </c>
      <c r="D66" t="str">
        <f t="shared" ca="1" si="11"/>
        <v>72012</v>
      </c>
      <c r="E66">
        <f t="shared" ca="1" si="12"/>
        <v>22</v>
      </c>
      <c r="F66" s="33">
        <f t="shared" ca="1" si="5"/>
        <v>4.5454545499999999E-2</v>
      </c>
      <c r="G66" s="33">
        <f t="shared" ca="1" si="8"/>
        <v>2.0019762849</v>
      </c>
      <c r="H66" s="33"/>
      <c r="I66" s="38">
        <f t="shared" ca="1" si="13"/>
        <v>0</v>
      </c>
      <c r="J66" s="38">
        <f>IF(AND(Sheet1!$B$5&lt;&gt;0,Sheet1!$B$6&lt;&gt;0),IF(I66&gt;ROUND(Sheet1!$B$5/Sheet1!$B$6*Sheet2!F66,5),ROUND(Sheet1!$B$5/Sheet1!$B$6*Sheet2!F66,5),Sheet2!I66),0)</f>
        <v>0</v>
      </c>
      <c r="K66" s="38">
        <f t="shared" ca="1" si="9"/>
        <v>0</v>
      </c>
    </row>
    <row r="67" spans="1:11">
      <c r="A67" s="35">
        <f t="shared" ca="1" si="7"/>
        <v>41093</v>
      </c>
      <c r="B67">
        <f t="shared" ca="1" si="10"/>
        <v>3</v>
      </c>
      <c r="C67">
        <f t="shared" ca="1" si="4"/>
        <v>1</v>
      </c>
      <c r="D67" t="str">
        <f t="shared" ca="1" si="11"/>
        <v>72012</v>
      </c>
      <c r="E67">
        <f t="shared" ca="1" si="12"/>
        <v>22</v>
      </c>
      <c r="F67" s="33">
        <f t="shared" ca="1" si="5"/>
        <v>4.5454545499999999E-2</v>
      </c>
      <c r="G67" s="33">
        <f t="shared" ca="1" si="8"/>
        <v>2.0474308304000002</v>
      </c>
      <c r="H67" s="33"/>
      <c r="I67" s="38">
        <f t="shared" ca="1" si="13"/>
        <v>0</v>
      </c>
      <c r="J67" s="38">
        <f>IF(AND(Sheet1!$B$5&lt;&gt;0,Sheet1!$B$6&lt;&gt;0),IF(I67&gt;ROUND(Sheet1!$B$5/Sheet1!$B$6*Sheet2!F67,5),ROUND(Sheet1!$B$5/Sheet1!$B$6*Sheet2!F67,5),Sheet2!I67),0)</f>
        <v>0</v>
      </c>
      <c r="K67" s="38">
        <f t="shared" ca="1" si="9"/>
        <v>0</v>
      </c>
    </row>
    <row r="68" spans="1:11">
      <c r="A68" s="35">
        <f t="shared" ca="1" si="7"/>
        <v>41094</v>
      </c>
      <c r="B68">
        <f t="shared" ref="B68:B99" ca="1" si="14">WEEKDAY(A68)</f>
        <v>4</v>
      </c>
      <c r="C68">
        <f t="shared" ca="1" si="4"/>
        <v>1</v>
      </c>
      <c r="D68" t="str">
        <f t="shared" ref="D68:D99" ca="1" si="15">CONCATENATE(MONTH(A68),YEAR(A68))</f>
        <v>72012</v>
      </c>
      <c r="E68">
        <f t="shared" ref="E68:E99" ca="1" si="16">VLOOKUP(D68,$P$4:$Q$24,2,0)</f>
        <v>22</v>
      </c>
      <c r="F68" s="33">
        <f t="shared" ca="1" si="5"/>
        <v>4.5454545499999999E-2</v>
      </c>
      <c r="G68" s="33">
        <f t="shared" ca="1" si="8"/>
        <v>2.0928853759000003</v>
      </c>
      <c r="H68" s="33"/>
      <c r="I68" s="38">
        <f t="shared" ref="I68:I99" ca="1" si="17">IF(AND(A68&gt;=$I$1,A68&lt;=$I$2),ROUND(($I$3/$J$2)*F68,5),0)</f>
        <v>0</v>
      </c>
      <c r="J68" s="38">
        <f>IF(AND(Sheet1!$B$5&lt;&gt;0,Sheet1!$B$6&lt;&gt;0),IF(I68&gt;ROUND(Sheet1!$B$5/Sheet1!$B$6*Sheet2!F68,5),ROUND(Sheet1!$B$5/Sheet1!$B$6*Sheet2!F68,5),Sheet2!I68),0)</f>
        <v>0</v>
      </c>
      <c r="K68" s="38">
        <f t="shared" ca="1" si="9"/>
        <v>0</v>
      </c>
    </row>
    <row r="69" spans="1:11">
      <c r="A69" s="35">
        <f t="shared" ca="1" si="7"/>
        <v>41095</v>
      </c>
      <c r="B69">
        <f t="shared" ca="1" si="14"/>
        <v>5</v>
      </c>
      <c r="C69">
        <f t="shared" ref="C69:C132" ca="1" si="18">IF(AND(B69&lt;&gt;1,B69&lt;&gt;7),1,0)</f>
        <v>1</v>
      </c>
      <c r="D69" t="str">
        <f t="shared" ca="1" si="15"/>
        <v>72012</v>
      </c>
      <c r="E69">
        <f t="shared" ca="1" si="16"/>
        <v>22</v>
      </c>
      <c r="F69" s="33">
        <f t="shared" ref="F69:F132" ca="1" si="19">ROUND(C69/E69,10)</f>
        <v>4.5454545499999999E-2</v>
      </c>
      <c r="G69" s="33">
        <f t="shared" ca="1" si="8"/>
        <v>2.1383399214000005</v>
      </c>
      <c r="H69" s="33"/>
      <c r="I69" s="38">
        <f t="shared" ca="1" si="17"/>
        <v>0</v>
      </c>
      <c r="J69" s="38">
        <f>IF(AND(Sheet1!$B$5&lt;&gt;0,Sheet1!$B$6&lt;&gt;0),IF(I69&gt;ROUND(Sheet1!$B$5/Sheet1!$B$6*Sheet2!F69,5),ROUND(Sheet1!$B$5/Sheet1!$B$6*Sheet2!F69,5),Sheet2!I69),0)</f>
        <v>0</v>
      </c>
      <c r="K69" s="38">
        <f t="shared" ca="1" si="9"/>
        <v>0</v>
      </c>
    </row>
    <row r="70" spans="1:11">
      <c r="A70" s="35">
        <f t="shared" ref="A70:A123" ca="1" si="20">A69+1</f>
        <v>41096</v>
      </c>
      <c r="B70">
        <f t="shared" ca="1" si="14"/>
        <v>6</v>
      </c>
      <c r="C70">
        <f t="shared" ca="1" si="18"/>
        <v>1</v>
      </c>
      <c r="D70" t="str">
        <f t="shared" ca="1" si="15"/>
        <v>72012</v>
      </c>
      <c r="E70">
        <f t="shared" ca="1" si="16"/>
        <v>22</v>
      </c>
      <c r="F70" s="33">
        <f t="shared" ca="1" si="19"/>
        <v>4.5454545499999999E-2</v>
      </c>
      <c r="G70" s="33">
        <f t="shared" ref="G70:G133" ca="1" si="21">F70+G69</f>
        <v>2.1837944669000007</v>
      </c>
      <c r="H70" s="33"/>
      <c r="I70" s="38">
        <f t="shared" ca="1" si="17"/>
        <v>0</v>
      </c>
      <c r="J70" s="38">
        <f>IF(AND(Sheet1!$B$5&lt;&gt;0,Sheet1!$B$6&lt;&gt;0),IF(I70&gt;ROUND(Sheet1!$B$5/Sheet1!$B$6*Sheet2!F70,5),ROUND(Sheet1!$B$5/Sheet1!$B$6*Sheet2!F70,5),Sheet2!I70),0)</f>
        <v>0</v>
      </c>
      <c r="K70" s="38">
        <f t="shared" ref="K70:K133" ca="1" si="22">IF(I70&gt;J70,I70-J70,0)</f>
        <v>0</v>
      </c>
    </row>
    <row r="71" spans="1:11">
      <c r="A71" s="35">
        <f t="shared" ca="1" si="20"/>
        <v>41097</v>
      </c>
      <c r="B71">
        <f t="shared" ca="1" si="14"/>
        <v>7</v>
      </c>
      <c r="C71">
        <f t="shared" ca="1" si="18"/>
        <v>0</v>
      </c>
      <c r="D71" t="str">
        <f t="shared" ca="1" si="15"/>
        <v>72012</v>
      </c>
      <c r="E71">
        <f t="shared" ca="1" si="16"/>
        <v>22</v>
      </c>
      <c r="F71" s="33">
        <f t="shared" ca="1" si="19"/>
        <v>0</v>
      </c>
      <c r="G71" s="33">
        <f t="shared" ca="1" si="21"/>
        <v>2.1837944669000007</v>
      </c>
      <c r="H71" s="33"/>
      <c r="I71" s="38">
        <f t="shared" ca="1" si="17"/>
        <v>0</v>
      </c>
      <c r="J71" s="38">
        <f>IF(AND(Sheet1!$B$5&lt;&gt;0,Sheet1!$B$6&lt;&gt;0),IF(I71&gt;ROUND(Sheet1!$B$5/Sheet1!$B$6*Sheet2!F71,5),ROUND(Sheet1!$B$5/Sheet1!$B$6*Sheet2!F71,5),Sheet2!I71),0)</f>
        <v>0</v>
      </c>
      <c r="K71" s="38">
        <f t="shared" ca="1" si="22"/>
        <v>0</v>
      </c>
    </row>
    <row r="72" spans="1:11">
      <c r="A72" s="35">
        <f t="shared" ca="1" si="20"/>
        <v>41098</v>
      </c>
      <c r="B72">
        <f t="shared" ca="1" si="14"/>
        <v>1</v>
      </c>
      <c r="C72">
        <f t="shared" ca="1" si="18"/>
        <v>0</v>
      </c>
      <c r="D72" t="str">
        <f t="shared" ca="1" si="15"/>
        <v>72012</v>
      </c>
      <c r="E72">
        <f t="shared" ca="1" si="16"/>
        <v>22</v>
      </c>
      <c r="F72" s="33">
        <f t="shared" ca="1" si="19"/>
        <v>0</v>
      </c>
      <c r="G72" s="33">
        <f t="shared" ca="1" si="21"/>
        <v>2.1837944669000007</v>
      </c>
      <c r="H72" s="33"/>
      <c r="I72" s="38">
        <f t="shared" ca="1" si="17"/>
        <v>0</v>
      </c>
      <c r="J72" s="38">
        <f>IF(AND(Sheet1!$B$5&lt;&gt;0,Sheet1!$B$6&lt;&gt;0),IF(I72&gt;ROUND(Sheet1!$B$5/Sheet1!$B$6*Sheet2!F72,5),ROUND(Sheet1!$B$5/Sheet1!$B$6*Sheet2!F72,5),Sheet2!I72),0)</f>
        <v>0</v>
      </c>
      <c r="K72" s="38">
        <f t="shared" ca="1" si="22"/>
        <v>0</v>
      </c>
    </row>
    <row r="73" spans="1:11">
      <c r="A73" s="35">
        <f t="shared" ca="1" si="20"/>
        <v>41099</v>
      </c>
      <c r="B73">
        <f t="shared" ca="1" si="14"/>
        <v>2</v>
      </c>
      <c r="C73">
        <f t="shared" ca="1" si="18"/>
        <v>1</v>
      </c>
      <c r="D73" t="str">
        <f t="shared" ca="1" si="15"/>
        <v>72012</v>
      </c>
      <c r="E73">
        <f t="shared" ca="1" si="16"/>
        <v>22</v>
      </c>
      <c r="F73" s="33">
        <f t="shared" ca="1" si="19"/>
        <v>4.5454545499999999E-2</v>
      </c>
      <c r="G73" s="33">
        <f t="shared" ca="1" si="21"/>
        <v>2.2292490124000008</v>
      </c>
      <c r="H73" s="33"/>
      <c r="I73" s="38">
        <f t="shared" ca="1" si="17"/>
        <v>0</v>
      </c>
      <c r="J73" s="38">
        <f>IF(AND(Sheet1!$B$5&lt;&gt;0,Sheet1!$B$6&lt;&gt;0),IF(I73&gt;ROUND(Sheet1!$B$5/Sheet1!$B$6*Sheet2!F73,5),ROUND(Sheet1!$B$5/Sheet1!$B$6*Sheet2!F73,5),Sheet2!I73),0)</f>
        <v>0</v>
      </c>
      <c r="K73" s="38">
        <f t="shared" ca="1" si="22"/>
        <v>0</v>
      </c>
    </row>
    <row r="74" spans="1:11">
      <c r="A74" s="35">
        <f t="shared" ca="1" si="20"/>
        <v>41100</v>
      </c>
      <c r="B74">
        <f t="shared" ca="1" si="14"/>
        <v>3</v>
      </c>
      <c r="C74">
        <f t="shared" ca="1" si="18"/>
        <v>1</v>
      </c>
      <c r="D74" t="str">
        <f t="shared" ca="1" si="15"/>
        <v>72012</v>
      </c>
      <c r="E74">
        <f t="shared" ca="1" si="16"/>
        <v>22</v>
      </c>
      <c r="F74" s="33">
        <f t="shared" ca="1" si="19"/>
        <v>4.5454545499999999E-2</v>
      </c>
      <c r="G74" s="33">
        <f t="shared" ca="1" si="21"/>
        <v>2.274703557900001</v>
      </c>
      <c r="H74" s="33"/>
      <c r="I74" s="38">
        <f t="shared" ca="1" si="17"/>
        <v>0</v>
      </c>
      <c r="J74" s="38">
        <f>IF(AND(Sheet1!$B$5&lt;&gt;0,Sheet1!$B$6&lt;&gt;0),IF(I74&gt;ROUND(Sheet1!$B$5/Sheet1!$B$6*Sheet2!F74,5),ROUND(Sheet1!$B$5/Sheet1!$B$6*Sheet2!F74,5),Sheet2!I74),0)</f>
        <v>0</v>
      </c>
      <c r="K74" s="38">
        <f t="shared" ca="1" si="22"/>
        <v>0</v>
      </c>
    </row>
    <row r="75" spans="1:11">
      <c r="A75" s="35">
        <f t="shared" ca="1" si="20"/>
        <v>41101</v>
      </c>
      <c r="B75">
        <f t="shared" ca="1" si="14"/>
        <v>4</v>
      </c>
      <c r="C75">
        <f t="shared" ca="1" si="18"/>
        <v>1</v>
      </c>
      <c r="D75" t="str">
        <f t="shared" ca="1" si="15"/>
        <v>72012</v>
      </c>
      <c r="E75">
        <f t="shared" ca="1" si="16"/>
        <v>22</v>
      </c>
      <c r="F75" s="33">
        <f t="shared" ca="1" si="19"/>
        <v>4.5454545499999999E-2</v>
      </c>
      <c r="G75" s="33">
        <f t="shared" ca="1" si="21"/>
        <v>2.3201581034000012</v>
      </c>
      <c r="H75" s="33"/>
      <c r="I75" s="38">
        <f t="shared" ca="1" si="17"/>
        <v>0</v>
      </c>
      <c r="J75" s="38">
        <f>IF(AND(Sheet1!$B$5&lt;&gt;0,Sheet1!$B$6&lt;&gt;0),IF(I75&gt;ROUND(Sheet1!$B$5/Sheet1!$B$6*Sheet2!F75,5),ROUND(Sheet1!$B$5/Sheet1!$B$6*Sheet2!F75,5),Sheet2!I75),0)</f>
        <v>0</v>
      </c>
      <c r="K75" s="38">
        <f t="shared" ca="1" si="22"/>
        <v>0</v>
      </c>
    </row>
    <row r="76" spans="1:11">
      <c r="A76" s="35">
        <f t="shared" ca="1" si="20"/>
        <v>41102</v>
      </c>
      <c r="B76">
        <f t="shared" ca="1" si="14"/>
        <v>5</v>
      </c>
      <c r="C76">
        <f t="shared" ca="1" si="18"/>
        <v>1</v>
      </c>
      <c r="D76" t="str">
        <f t="shared" ca="1" si="15"/>
        <v>72012</v>
      </c>
      <c r="E76">
        <f t="shared" ca="1" si="16"/>
        <v>22</v>
      </c>
      <c r="F76" s="33">
        <f t="shared" ca="1" si="19"/>
        <v>4.5454545499999999E-2</v>
      </c>
      <c r="G76" s="33">
        <f t="shared" ca="1" si="21"/>
        <v>2.3656126489000013</v>
      </c>
      <c r="H76" s="33"/>
      <c r="I76" s="38">
        <f t="shared" ca="1" si="17"/>
        <v>0</v>
      </c>
      <c r="J76" s="38">
        <f>IF(AND(Sheet1!$B$5&lt;&gt;0,Sheet1!$B$6&lt;&gt;0),IF(I76&gt;ROUND(Sheet1!$B$5/Sheet1!$B$6*Sheet2!F76,5),ROUND(Sheet1!$B$5/Sheet1!$B$6*Sheet2!F76,5),Sheet2!I76),0)</f>
        <v>0</v>
      </c>
      <c r="K76" s="38">
        <f t="shared" ca="1" si="22"/>
        <v>0</v>
      </c>
    </row>
    <row r="77" spans="1:11">
      <c r="A77" s="35">
        <f t="shared" ca="1" si="20"/>
        <v>41103</v>
      </c>
      <c r="B77">
        <f t="shared" ca="1" si="14"/>
        <v>6</v>
      </c>
      <c r="C77">
        <f t="shared" ca="1" si="18"/>
        <v>1</v>
      </c>
      <c r="D77" t="str">
        <f t="shared" ca="1" si="15"/>
        <v>72012</v>
      </c>
      <c r="E77">
        <f t="shared" ca="1" si="16"/>
        <v>22</v>
      </c>
      <c r="F77" s="33">
        <f t="shared" ca="1" si="19"/>
        <v>4.5454545499999999E-2</v>
      </c>
      <c r="G77" s="33">
        <f t="shared" ca="1" si="21"/>
        <v>2.4110671944000015</v>
      </c>
      <c r="H77" s="33"/>
      <c r="I77" s="38">
        <f t="shared" ca="1" si="17"/>
        <v>0</v>
      </c>
      <c r="J77" s="38">
        <f>IF(AND(Sheet1!$B$5&lt;&gt;0,Sheet1!$B$6&lt;&gt;0),IF(I77&gt;ROUND(Sheet1!$B$5/Sheet1!$B$6*Sheet2!F77,5),ROUND(Sheet1!$B$5/Sheet1!$B$6*Sheet2!F77,5),Sheet2!I77),0)</f>
        <v>0</v>
      </c>
      <c r="K77" s="38">
        <f t="shared" ca="1" si="22"/>
        <v>0</v>
      </c>
    </row>
    <row r="78" spans="1:11">
      <c r="A78" s="35">
        <f t="shared" ca="1" si="20"/>
        <v>41104</v>
      </c>
      <c r="B78">
        <f t="shared" ca="1" si="14"/>
        <v>7</v>
      </c>
      <c r="C78">
        <f t="shared" ca="1" si="18"/>
        <v>0</v>
      </c>
      <c r="D78" t="str">
        <f t="shared" ca="1" si="15"/>
        <v>72012</v>
      </c>
      <c r="E78">
        <f t="shared" ca="1" si="16"/>
        <v>22</v>
      </c>
      <c r="F78" s="33">
        <f t="shared" ca="1" si="19"/>
        <v>0</v>
      </c>
      <c r="G78" s="33">
        <f t="shared" ca="1" si="21"/>
        <v>2.4110671944000015</v>
      </c>
      <c r="H78" s="33"/>
      <c r="I78" s="38">
        <f t="shared" ca="1" si="17"/>
        <v>0</v>
      </c>
      <c r="J78" s="38">
        <f>IF(AND(Sheet1!$B$5&lt;&gt;0,Sheet1!$B$6&lt;&gt;0),IF(I78&gt;ROUND(Sheet1!$B$5/Sheet1!$B$6*Sheet2!F78,5),ROUND(Sheet1!$B$5/Sheet1!$B$6*Sheet2!F78,5),Sheet2!I78),0)</f>
        <v>0</v>
      </c>
      <c r="K78" s="38">
        <f t="shared" ca="1" si="22"/>
        <v>0</v>
      </c>
    </row>
    <row r="79" spans="1:11">
      <c r="A79" s="35">
        <f t="shared" ca="1" si="20"/>
        <v>41105</v>
      </c>
      <c r="B79">
        <f t="shared" ca="1" si="14"/>
        <v>1</v>
      </c>
      <c r="C79">
        <f t="shared" ca="1" si="18"/>
        <v>0</v>
      </c>
      <c r="D79" t="str">
        <f t="shared" ca="1" si="15"/>
        <v>72012</v>
      </c>
      <c r="E79">
        <f t="shared" ca="1" si="16"/>
        <v>22</v>
      </c>
      <c r="F79" s="33">
        <f t="shared" ca="1" si="19"/>
        <v>0</v>
      </c>
      <c r="G79" s="33">
        <f t="shared" ca="1" si="21"/>
        <v>2.4110671944000015</v>
      </c>
      <c r="H79" s="33"/>
      <c r="I79" s="38">
        <f t="shared" ca="1" si="17"/>
        <v>0</v>
      </c>
      <c r="J79" s="38">
        <f>IF(AND(Sheet1!$B$5&lt;&gt;0,Sheet1!$B$6&lt;&gt;0),IF(I79&gt;ROUND(Sheet1!$B$5/Sheet1!$B$6*Sheet2!F79,5),ROUND(Sheet1!$B$5/Sheet1!$B$6*Sheet2!F79,5),Sheet2!I79),0)</f>
        <v>0</v>
      </c>
      <c r="K79" s="38">
        <f t="shared" ca="1" si="22"/>
        <v>0</v>
      </c>
    </row>
    <row r="80" spans="1:11">
      <c r="A80" s="35">
        <f t="shared" ca="1" si="20"/>
        <v>41106</v>
      </c>
      <c r="B80">
        <f t="shared" ca="1" si="14"/>
        <v>2</v>
      </c>
      <c r="C80">
        <f t="shared" ca="1" si="18"/>
        <v>1</v>
      </c>
      <c r="D80" t="str">
        <f t="shared" ca="1" si="15"/>
        <v>72012</v>
      </c>
      <c r="E80">
        <f t="shared" ca="1" si="16"/>
        <v>22</v>
      </c>
      <c r="F80" s="33">
        <f t="shared" ca="1" si="19"/>
        <v>4.5454545499999999E-2</v>
      </c>
      <c r="G80" s="33">
        <f t="shared" ca="1" si="21"/>
        <v>2.4565217399000017</v>
      </c>
      <c r="H80" s="33"/>
      <c r="I80" s="38">
        <f t="shared" ca="1" si="17"/>
        <v>0</v>
      </c>
      <c r="J80" s="38">
        <f>IF(AND(Sheet1!$B$5&lt;&gt;0,Sheet1!$B$6&lt;&gt;0),IF(I80&gt;ROUND(Sheet1!$B$5/Sheet1!$B$6*Sheet2!F80,5),ROUND(Sheet1!$B$5/Sheet1!$B$6*Sheet2!F80,5),Sheet2!I80),0)</f>
        <v>0</v>
      </c>
      <c r="K80" s="38">
        <f t="shared" ca="1" si="22"/>
        <v>0</v>
      </c>
    </row>
    <row r="81" spans="1:11">
      <c r="A81" s="35">
        <f t="shared" ca="1" si="20"/>
        <v>41107</v>
      </c>
      <c r="B81">
        <f t="shared" ca="1" si="14"/>
        <v>3</v>
      </c>
      <c r="C81">
        <f t="shared" ca="1" si="18"/>
        <v>1</v>
      </c>
      <c r="D81" t="str">
        <f t="shared" ca="1" si="15"/>
        <v>72012</v>
      </c>
      <c r="E81">
        <f t="shared" ca="1" si="16"/>
        <v>22</v>
      </c>
      <c r="F81" s="33">
        <f t="shared" ca="1" si="19"/>
        <v>4.5454545499999999E-2</v>
      </c>
      <c r="G81" s="33">
        <f t="shared" ca="1" si="21"/>
        <v>2.5019762854000018</v>
      </c>
      <c r="H81" s="33"/>
      <c r="I81" s="38">
        <f t="shared" ca="1" si="17"/>
        <v>0</v>
      </c>
      <c r="J81" s="38">
        <f>IF(AND(Sheet1!$B$5&lt;&gt;0,Sheet1!$B$6&lt;&gt;0),IF(I81&gt;ROUND(Sheet1!$B$5/Sheet1!$B$6*Sheet2!F81,5),ROUND(Sheet1!$B$5/Sheet1!$B$6*Sheet2!F81,5),Sheet2!I81),0)</f>
        <v>0</v>
      </c>
      <c r="K81" s="38">
        <f t="shared" ca="1" si="22"/>
        <v>0</v>
      </c>
    </row>
    <row r="82" spans="1:11">
      <c r="A82" s="35">
        <f t="shared" ca="1" si="20"/>
        <v>41108</v>
      </c>
      <c r="B82">
        <f t="shared" ca="1" si="14"/>
        <v>4</v>
      </c>
      <c r="C82">
        <f t="shared" ca="1" si="18"/>
        <v>1</v>
      </c>
      <c r="D82" t="str">
        <f t="shared" ca="1" si="15"/>
        <v>72012</v>
      </c>
      <c r="E82">
        <f t="shared" ca="1" si="16"/>
        <v>22</v>
      </c>
      <c r="F82" s="33">
        <f t="shared" ca="1" si="19"/>
        <v>4.5454545499999999E-2</v>
      </c>
      <c r="G82" s="33">
        <f t="shared" ca="1" si="21"/>
        <v>2.547430830900002</v>
      </c>
      <c r="H82" s="33"/>
      <c r="I82" s="38">
        <f t="shared" ca="1" si="17"/>
        <v>0</v>
      </c>
      <c r="J82" s="38">
        <f>IF(AND(Sheet1!$B$5&lt;&gt;0,Sheet1!$B$6&lt;&gt;0),IF(I82&gt;ROUND(Sheet1!$B$5/Sheet1!$B$6*Sheet2!F82,5),ROUND(Sheet1!$B$5/Sheet1!$B$6*Sheet2!F82,5),Sheet2!I82),0)</f>
        <v>0</v>
      </c>
      <c r="K82" s="38">
        <f t="shared" ca="1" si="22"/>
        <v>0</v>
      </c>
    </row>
    <row r="83" spans="1:11">
      <c r="A83" s="35">
        <f t="shared" ca="1" si="20"/>
        <v>41109</v>
      </c>
      <c r="B83">
        <f t="shared" ca="1" si="14"/>
        <v>5</v>
      </c>
      <c r="C83">
        <f t="shared" ca="1" si="18"/>
        <v>1</v>
      </c>
      <c r="D83" t="str">
        <f t="shared" ca="1" si="15"/>
        <v>72012</v>
      </c>
      <c r="E83">
        <f t="shared" ca="1" si="16"/>
        <v>22</v>
      </c>
      <c r="F83" s="33">
        <f t="shared" ca="1" si="19"/>
        <v>4.5454545499999999E-2</v>
      </c>
      <c r="G83" s="33">
        <f t="shared" ca="1" si="21"/>
        <v>2.5928853764000022</v>
      </c>
      <c r="H83" s="33"/>
      <c r="I83" s="38">
        <f t="shared" ca="1" si="17"/>
        <v>0</v>
      </c>
      <c r="J83" s="38">
        <f>IF(AND(Sheet1!$B$5&lt;&gt;0,Sheet1!$B$6&lt;&gt;0),IF(I83&gt;ROUND(Sheet1!$B$5/Sheet1!$B$6*Sheet2!F83,5),ROUND(Sheet1!$B$5/Sheet1!$B$6*Sheet2!F83,5),Sheet2!I83),0)</f>
        <v>0</v>
      </c>
      <c r="K83" s="38">
        <f t="shared" ca="1" si="22"/>
        <v>0</v>
      </c>
    </row>
    <row r="84" spans="1:11">
      <c r="A84" s="35">
        <f t="shared" ca="1" si="20"/>
        <v>41110</v>
      </c>
      <c r="B84">
        <f t="shared" ca="1" si="14"/>
        <v>6</v>
      </c>
      <c r="C84">
        <f t="shared" ca="1" si="18"/>
        <v>1</v>
      </c>
      <c r="D84" t="str">
        <f t="shared" ca="1" si="15"/>
        <v>72012</v>
      </c>
      <c r="E84">
        <f t="shared" ca="1" si="16"/>
        <v>22</v>
      </c>
      <c r="F84" s="33">
        <f t="shared" ca="1" si="19"/>
        <v>4.5454545499999999E-2</v>
      </c>
      <c r="G84" s="33">
        <f t="shared" ca="1" si="21"/>
        <v>2.6383399219000023</v>
      </c>
      <c r="H84" s="33"/>
      <c r="I84" s="38">
        <f t="shared" ca="1" si="17"/>
        <v>0</v>
      </c>
      <c r="J84" s="38">
        <f>IF(AND(Sheet1!$B$5&lt;&gt;0,Sheet1!$B$6&lt;&gt;0),IF(I84&gt;ROUND(Sheet1!$B$5/Sheet1!$B$6*Sheet2!F84,5),ROUND(Sheet1!$B$5/Sheet1!$B$6*Sheet2!F84,5),Sheet2!I84),0)</f>
        <v>0</v>
      </c>
      <c r="K84" s="38">
        <f t="shared" ca="1" si="22"/>
        <v>0</v>
      </c>
    </row>
    <row r="85" spans="1:11">
      <c r="A85" s="35">
        <f t="shared" ca="1" si="20"/>
        <v>41111</v>
      </c>
      <c r="B85">
        <f t="shared" ca="1" si="14"/>
        <v>7</v>
      </c>
      <c r="C85">
        <f t="shared" ca="1" si="18"/>
        <v>0</v>
      </c>
      <c r="D85" t="str">
        <f t="shared" ca="1" si="15"/>
        <v>72012</v>
      </c>
      <c r="E85">
        <f t="shared" ca="1" si="16"/>
        <v>22</v>
      </c>
      <c r="F85" s="33">
        <f t="shared" ca="1" si="19"/>
        <v>0</v>
      </c>
      <c r="G85" s="33">
        <f t="shared" ca="1" si="21"/>
        <v>2.6383399219000023</v>
      </c>
      <c r="H85" s="33"/>
      <c r="I85" s="38">
        <f t="shared" ca="1" si="17"/>
        <v>0</v>
      </c>
      <c r="J85" s="38">
        <f>IF(AND(Sheet1!$B$5&lt;&gt;0,Sheet1!$B$6&lt;&gt;0),IF(I85&gt;ROUND(Sheet1!$B$5/Sheet1!$B$6*Sheet2!F85,5),ROUND(Sheet1!$B$5/Sheet1!$B$6*Sheet2!F85,5),Sheet2!I85),0)</f>
        <v>0</v>
      </c>
      <c r="K85" s="38">
        <f t="shared" ca="1" si="22"/>
        <v>0</v>
      </c>
    </row>
    <row r="86" spans="1:11">
      <c r="A86" s="35">
        <f t="shared" ca="1" si="20"/>
        <v>41112</v>
      </c>
      <c r="B86">
        <f t="shared" ca="1" si="14"/>
        <v>1</v>
      </c>
      <c r="C86">
        <f t="shared" ca="1" si="18"/>
        <v>0</v>
      </c>
      <c r="D86" t="str">
        <f t="shared" ca="1" si="15"/>
        <v>72012</v>
      </c>
      <c r="E86">
        <f t="shared" ca="1" si="16"/>
        <v>22</v>
      </c>
      <c r="F86" s="33">
        <f t="shared" ca="1" si="19"/>
        <v>0</v>
      </c>
      <c r="G86" s="33">
        <f t="shared" ca="1" si="21"/>
        <v>2.6383399219000023</v>
      </c>
      <c r="H86" s="33"/>
      <c r="I86" s="38">
        <f t="shared" ca="1" si="17"/>
        <v>0</v>
      </c>
      <c r="J86" s="38">
        <f>IF(AND(Sheet1!$B$5&lt;&gt;0,Sheet1!$B$6&lt;&gt;0),IF(I86&gt;ROUND(Sheet1!$B$5/Sheet1!$B$6*Sheet2!F86,5),ROUND(Sheet1!$B$5/Sheet1!$B$6*Sheet2!F86,5),Sheet2!I86),0)</f>
        <v>0</v>
      </c>
      <c r="K86" s="38">
        <f t="shared" ca="1" si="22"/>
        <v>0</v>
      </c>
    </row>
    <row r="87" spans="1:11">
      <c r="A87" s="35">
        <f t="shared" ca="1" si="20"/>
        <v>41113</v>
      </c>
      <c r="B87">
        <f t="shared" ca="1" si="14"/>
        <v>2</v>
      </c>
      <c r="C87">
        <f t="shared" ca="1" si="18"/>
        <v>1</v>
      </c>
      <c r="D87" t="str">
        <f t="shared" ca="1" si="15"/>
        <v>72012</v>
      </c>
      <c r="E87">
        <f t="shared" ca="1" si="16"/>
        <v>22</v>
      </c>
      <c r="F87" s="33">
        <f t="shared" ca="1" si="19"/>
        <v>4.5454545499999999E-2</v>
      </c>
      <c r="G87" s="33">
        <f t="shared" ca="1" si="21"/>
        <v>2.6837944674000025</v>
      </c>
      <c r="H87" s="33"/>
      <c r="I87" s="38">
        <f t="shared" ca="1" si="17"/>
        <v>0</v>
      </c>
      <c r="J87" s="38">
        <f>IF(AND(Sheet1!$B$5&lt;&gt;0,Sheet1!$B$6&lt;&gt;0),IF(I87&gt;ROUND(Sheet1!$B$5/Sheet1!$B$6*Sheet2!F87,5),ROUND(Sheet1!$B$5/Sheet1!$B$6*Sheet2!F87,5),Sheet2!I87),0)</f>
        <v>0</v>
      </c>
      <c r="K87" s="38">
        <f t="shared" ca="1" si="22"/>
        <v>0</v>
      </c>
    </row>
    <row r="88" spans="1:11">
      <c r="A88" s="35">
        <f t="shared" ca="1" si="20"/>
        <v>41114</v>
      </c>
      <c r="B88">
        <f t="shared" ca="1" si="14"/>
        <v>3</v>
      </c>
      <c r="C88">
        <f t="shared" ca="1" si="18"/>
        <v>1</v>
      </c>
      <c r="D88" t="str">
        <f t="shared" ca="1" si="15"/>
        <v>72012</v>
      </c>
      <c r="E88">
        <f t="shared" ca="1" si="16"/>
        <v>22</v>
      </c>
      <c r="F88" s="33">
        <f t="shared" ca="1" si="19"/>
        <v>4.5454545499999999E-2</v>
      </c>
      <c r="G88" s="33">
        <f t="shared" ca="1" si="21"/>
        <v>2.7292490129000027</v>
      </c>
      <c r="H88" s="33"/>
      <c r="I88" s="38">
        <f t="shared" ca="1" si="17"/>
        <v>0</v>
      </c>
      <c r="J88" s="38">
        <f>IF(AND(Sheet1!$B$5&lt;&gt;0,Sheet1!$B$6&lt;&gt;0),IF(I88&gt;ROUND(Sheet1!$B$5/Sheet1!$B$6*Sheet2!F88,5),ROUND(Sheet1!$B$5/Sheet1!$B$6*Sheet2!F88,5),Sheet2!I88),0)</f>
        <v>0</v>
      </c>
      <c r="K88" s="38">
        <f t="shared" ca="1" si="22"/>
        <v>0</v>
      </c>
    </row>
    <row r="89" spans="1:11">
      <c r="A89" s="35">
        <f t="shared" ca="1" si="20"/>
        <v>41115</v>
      </c>
      <c r="B89">
        <f t="shared" ca="1" si="14"/>
        <v>4</v>
      </c>
      <c r="C89">
        <f t="shared" ca="1" si="18"/>
        <v>1</v>
      </c>
      <c r="D89" t="str">
        <f t="shared" ca="1" si="15"/>
        <v>72012</v>
      </c>
      <c r="E89">
        <f t="shared" ca="1" si="16"/>
        <v>22</v>
      </c>
      <c r="F89" s="33">
        <f t="shared" ca="1" si="19"/>
        <v>4.5454545499999999E-2</v>
      </c>
      <c r="G89" s="33">
        <f t="shared" ca="1" si="21"/>
        <v>2.7747035584000028</v>
      </c>
      <c r="H89" s="33"/>
      <c r="I89" s="38">
        <f t="shared" ca="1" si="17"/>
        <v>0</v>
      </c>
      <c r="J89" s="38">
        <f>IF(AND(Sheet1!$B$5&lt;&gt;0,Sheet1!$B$6&lt;&gt;0),IF(I89&gt;ROUND(Sheet1!$B$5/Sheet1!$B$6*Sheet2!F89,5),ROUND(Sheet1!$B$5/Sheet1!$B$6*Sheet2!F89,5),Sheet2!I89),0)</f>
        <v>0</v>
      </c>
      <c r="K89" s="38">
        <f t="shared" ca="1" si="22"/>
        <v>0</v>
      </c>
    </row>
    <row r="90" spans="1:11">
      <c r="A90" s="35">
        <f t="shared" ca="1" si="20"/>
        <v>41116</v>
      </c>
      <c r="B90">
        <f t="shared" ca="1" si="14"/>
        <v>5</v>
      </c>
      <c r="C90">
        <f t="shared" ca="1" si="18"/>
        <v>1</v>
      </c>
      <c r="D90" t="str">
        <f t="shared" ca="1" si="15"/>
        <v>72012</v>
      </c>
      <c r="E90">
        <f t="shared" ca="1" si="16"/>
        <v>22</v>
      </c>
      <c r="F90" s="33">
        <f t="shared" ca="1" si="19"/>
        <v>4.5454545499999999E-2</v>
      </c>
      <c r="G90" s="33">
        <f t="shared" ca="1" si="21"/>
        <v>2.820158103900003</v>
      </c>
      <c r="H90" s="33"/>
      <c r="I90" s="38">
        <f t="shared" ca="1" si="17"/>
        <v>0</v>
      </c>
      <c r="J90" s="38">
        <f>IF(AND(Sheet1!$B$5&lt;&gt;0,Sheet1!$B$6&lt;&gt;0),IF(I90&gt;ROUND(Sheet1!$B$5/Sheet1!$B$6*Sheet2!F90,5),ROUND(Sheet1!$B$5/Sheet1!$B$6*Sheet2!F90,5),Sheet2!I90),0)</f>
        <v>0</v>
      </c>
      <c r="K90" s="38">
        <f t="shared" ca="1" si="22"/>
        <v>0</v>
      </c>
    </row>
    <row r="91" spans="1:11">
      <c r="A91" s="35">
        <f t="shared" ca="1" si="20"/>
        <v>41117</v>
      </c>
      <c r="B91">
        <f t="shared" ca="1" si="14"/>
        <v>6</v>
      </c>
      <c r="C91">
        <f t="shared" ca="1" si="18"/>
        <v>1</v>
      </c>
      <c r="D91" t="str">
        <f t="shared" ca="1" si="15"/>
        <v>72012</v>
      </c>
      <c r="E91">
        <f t="shared" ca="1" si="16"/>
        <v>22</v>
      </c>
      <c r="F91" s="33">
        <f t="shared" ca="1" si="19"/>
        <v>4.5454545499999999E-2</v>
      </c>
      <c r="G91" s="33">
        <f t="shared" ca="1" si="21"/>
        <v>2.8656126494000032</v>
      </c>
      <c r="H91" s="33"/>
      <c r="I91" s="38">
        <f t="shared" ca="1" si="17"/>
        <v>0</v>
      </c>
      <c r="J91" s="38">
        <f>IF(AND(Sheet1!$B$5&lt;&gt;0,Sheet1!$B$6&lt;&gt;0),IF(I91&gt;ROUND(Sheet1!$B$5/Sheet1!$B$6*Sheet2!F91,5),ROUND(Sheet1!$B$5/Sheet1!$B$6*Sheet2!F91,5),Sheet2!I91),0)</f>
        <v>0</v>
      </c>
      <c r="K91" s="38">
        <f t="shared" ca="1" si="22"/>
        <v>0</v>
      </c>
    </row>
    <row r="92" spans="1:11">
      <c r="A92" s="35">
        <f t="shared" ca="1" si="20"/>
        <v>41118</v>
      </c>
      <c r="B92">
        <f t="shared" ca="1" si="14"/>
        <v>7</v>
      </c>
      <c r="C92">
        <f t="shared" ca="1" si="18"/>
        <v>0</v>
      </c>
      <c r="D92" t="str">
        <f t="shared" ca="1" si="15"/>
        <v>72012</v>
      </c>
      <c r="E92">
        <f t="shared" ca="1" si="16"/>
        <v>22</v>
      </c>
      <c r="F92" s="33">
        <f t="shared" ca="1" si="19"/>
        <v>0</v>
      </c>
      <c r="G92" s="33">
        <f t="shared" ca="1" si="21"/>
        <v>2.8656126494000032</v>
      </c>
      <c r="H92" s="33"/>
      <c r="I92" s="38">
        <f t="shared" ca="1" si="17"/>
        <v>0</v>
      </c>
      <c r="J92" s="38">
        <f>IF(AND(Sheet1!$B$5&lt;&gt;0,Sheet1!$B$6&lt;&gt;0),IF(I92&gt;ROUND(Sheet1!$B$5/Sheet1!$B$6*Sheet2!F92,5),ROUND(Sheet1!$B$5/Sheet1!$B$6*Sheet2!F92,5),Sheet2!I92),0)</f>
        <v>0</v>
      </c>
      <c r="K92" s="38">
        <f t="shared" ca="1" si="22"/>
        <v>0</v>
      </c>
    </row>
    <row r="93" spans="1:11">
      <c r="A93" s="35">
        <f t="shared" ca="1" si="20"/>
        <v>41119</v>
      </c>
      <c r="B93">
        <f t="shared" ca="1" si="14"/>
        <v>1</v>
      </c>
      <c r="C93">
        <f t="shared" ca="1" si="18"/>
        <v>0</v>
      </c>
      <c r="D93" t="str">
        <f t="shared" ca="1" si="15"/>
        <v>72012</v>
      </c>
      <c r="E93">
        <f t="shared" ca="1" si="16"/>
        <v>22</v>
      </c>
      <c r="F93" s="33">
        <f t="shared" ca="1" si="19"/>
        <v>0</v>
      </c>
      <c r="G93" s="33">
        <f t="shared" ca="1" si="21"/>
        <v>2.8656126494000032</v>
      </c>
      <c r="H93" s="33"/>
      <c r="I93" s="38">
        <f t="shared" ca="1" si="17"/>
        <v>0</v>
      </c>
      <c r="J93" s="38">
        <f>IF(AND(Sheet1!$B$5&lt;&gt;0,Sheet1!$B$6&lt;&gt;0),IF(I93&gt;ROUND(Sheet1!$B$5/Sheet1!$B$6*Sheet2!F93,5),ROUND(Sheet1!$B$5/Sheet1!$B$6*Sheet2!F93,5),Sheet2!I93),0)</f>
        <v>0</v>
      </c>
      <c r="K93" s="38">
        <f t="shared" ca="1" si="22"/>
        <v>0</v>
      </c>
    </row>
    <row r="94" spans="1:11">
      <c r="A94" s="35">
        <f t="shared" ca="1" si="20"/>
        <v>41120</v>
      </c>
      <c r="B94">
        <f t="shared" ca="1" si="14"/>
        <v>2</v>
      </c>
      <c r="C94">
        <f t="shared" ca="1" si="18"/>
        <v>1</v>
      </c>
      <c r="D94" t="str">
        <f t="shared" ca="1" si="15"/>
        <v>72012</v>
      </c>
      <c r="E94">
        <f t="shared" ca="1" si="16"/>
        <v>22</v>
      </c>
      <c r="F94" s="33">
        <f t="shared" ca="1" si="19"/>
        <v>4.5454545499999999E-2</v>
      </c>
      <c r="G94" s="33">
        <f t="shared" ca="1" si="21"/>
        <v>2.9110671949000033</v>
      </c>
      <c r="H94" s="33"/>
      <c r="I94" s="38">
        <f t="shared" ca="1" si="17"/>
        <v>0</v>
      </c>
      <c r="J94" s="38">
        <f>IF(AND(Sheet1!$B$5&lt;&gt;0,Sheet1!$B$6&lt;&gt;0),IF(I94&gt;ROUND(Sheet1!$B$5/Sheet1!$B$6*Sheet2!F94,5),ROUND(Sheet1!$B$5/Sheet1!$B$6*Sheet2!F94,5),Sheet2!I94),0)</f>
        <v>0</v>
      </c>
      <c r="K94" s="38">
        <f t="shared" ca="1" si="22"/>
        <v>0</v>
      </c>
    </row>
    <row r="95" spans="1:11">
      <c r="A95" s="35">
        <f t="shared" ca="1" si="20"/>
        <v>41121</v>
      </c>
      <c r="B95">
        <f t="shared" ca="1" si="14"/>
        <v>3</v>
      </c>
      <c r="C95">
        <f t="shared" ca="1" si="18"/>
        <v>1</v>
      </c>
      <c r="D95" t="str">
        <f t="shared" ca="1" si="15"/>
        <v>72012</v>
      </c>
      <c r="E95">
        <f t="shared" ca="1" si="16"/>
        <v>22</v>
      </c>
      <c r="F95" s="33">
        <f t="shared" ca="1" si="19"/>
        <v>4.5454545499999999E-2</v>
      </c>
      <c r="G95" s="33">
        <f t="shared" ca="1" si="21"/>
        <v>2.9565217404000035</v>
      </c>
      <c r="H95" s="33"/>
      <c r="I95" s="38">
        <f t="shared" ca="1" si="17"/>
        <v>0</v>
      </c>
      <c r="J95" s="38">
        <f>IF(AND(Sheet1!$B$5&lt;&gt;0,Sheet1!$B$6&lt;&gt;0),IF(I95&gt;ROUND(Sheet1!$B$5/Sheet1!$B$6*Sheet2!F95,5),ROUND(Sheet1!$B$5/Sheet1!$B$6*Sheet2!F95,5),Sheet2!I95),0)</f>
        <v>0</v>
      </c>
      <c r="K95" s="38">
        <f t="shared" ca="1" si="22"/>
        <v>0</v>
      </c>
    </row>
    <row r="96" spans="1:11">
      <c r="A96" s="35">
        <f t="shared" ca="1" si="20"/>
        <v>41122</v>
      </c>
      <c r="B96">
        <f t="shared" ca="1" si="14"/>
        <v>4</v>
      </c>
      <c r="C96">
        <f t="shared" ca="1" si="18"/>
        <v>1</v>
      </c>
      <c r="D96" t="str">
        <f t="shared" ca="1" si="15"/>
        <v>82012</v>
      </c>
      <c r="E96">
        <f t="shared" ca="1" si="16"/>
        <v>23</v>
      </c>
      <c r="F96" s="33">
        <f t="shared" ca="1" si="19"/>
        <v>4.3478260900000003E-2</v>
      </c>
      <c r="G96" s="33">
        <f t="shared" ca="1" si="21"/>
        <v>3.0000000013000037</v>
      </c>
      <c r="H96" s="33"/>
      <c r="I96" s="38">
        <f t="shared" ca="1" si="17"/>
        <v>0</v>
      </c>
      <c r="J96" s="38">
        <f>IF(AND(Sheet1!$B$5&lt;&gt;0,Sheet1!$B$6&lt;&gt;0),IF(I96&gt;ROUND(Sheet1!$B$5/Sheet1!$B$6*Sheet2!F96,5),ROUND(Sheet1!$B$5/Sheet1!$B$6*Sheet2!F96,5),Sheet2!I96),0)</f>
        <v>0</v>
      </c>
      <c r="K96" s="38">
        <f t="shared" ca="1" si="22"/>
        <v>0</v>
      </c>
    </row>
    <row r="97" spans="1:11">
      <c r="A97" s="35">
        <f t="shared" ca="1" si="20"/>
        <v>41123</v>
      </c>
      <c r="B97">
        <f t="shared" ca="1" si="14"/>
        <v>5</v>
      </c>
      <c r="C97">
        <f t="shared" ca="1" si="18"/>
        <v>1</v>
      </c>
      <c r="D97" t="str">
        <f t="shared" ca="1" si="15"/>
        <v>82012</v>
      </c>
      <c r="E97">
        <f t="shared" ca="1" si="16"/>
        <v>23</v>
      </c>
      <c r="F97" s="33">
        <f t="shared" ca="1" si="19"/>
        <v>4.3478260900000003E-2</v>
      </c>
      <c r="G97" s="33">
        <f t="shared" ca="1" si="21"/>
        <v>3.0434782622000038</v>
      </c>
      <c r="H97" s="33"/>
      <c r="I97" s="38">
        <f t="shared" ca="1" si="17"/>
        <v>0</v>
      </c>
      <c r="J97" s="38">
        <f>IF(AND(Sheet1!$B$5&lt;&gt;0,Sheet1!$B$6&lt;&gt;0),IF(I97&gt;ROUND(Sheet1!$B$5/Sheet1!$B$6*Sheet2!F97,5),ROUND(Sheet1!$B$5/Sheet1!$B$6*Sheet2!F97,5),Sheet2!I97),0)</f>
        <v>0</v>
      </c>
      <c r="K97" s="38">
        <f t="shared" ca="1" si="22"/>
        <v>0</v>
      </c>
    </row>
    <row r="98" spans="1:11">
      <c r="A98" s="35">
        <f t="shared" ca="1" si="20"/>
        <v>41124</v>
      </c>
      <c r="B98">
        <f t="shared" ca="1" si="14"/>
        <v>6</v>
      </c>
      <c r="C98">
        <f t="shared" ca="1" si="18"/>
        <v>1</v>
      </c>
      <c r="D98" t="str">
        <f t="shared" ca="1" si="15"/>
        <v>82012</v>
      </c>
      <c r="E98">
        <f t="shared" ca="1" si="16"/>
        <v>23</v>
      </c>
      <c r="F98" s="33">
        <f t="shared" ca="1" si="19"/>
        <v>4.3478260900000003E-2</v>
      </c>
      <c r="G98" s="33">
        <f t="shared" ca="1" si="21"/>
        <v>3.086956523100004</v>
      </c>
      <c r="H98" s="33"/>
      <c r="I98" s="38">
        <f t="shared" ca="1" si="17"/>
        <v>0</v>
      </c>
      <c r="J98" s="38">
        <f>IF(AND(Sheet1!$B$5&lt;&gt;0,Sheet1!$B$6&lt;&gt;0),IF(I98&gt;ROUND(Sheet1!$B$5/Sheet1!$B$6*Sheet2!F98,5),ROUND(Sheet1!$B$5/Sheet1!$B$6*Sheet2!F98,5),Sheet2!I98),0)</f>
        <v>0</v>
      </c>
      <c r="K98" s="38">
        <f t="shared" ca="1" si="22"/>
        <v>0</v>
      </c>
    </row>
    <row r="99" spans="1:11">
      <c r="A99" s="35">
        <f t="shared" ca="1" si="20"/>
        <v>41125</v>
      </c>
      <c r="B99">
        <f t="shared" ca="1" si="14"/>
        <v>7</v>
      </c>
      <c r="C99">
        <f t="shared" ca="1" si="18"/>
        <v>0</v>
      </c>
      <c r="D99" t="str">
        <f t="shared" ca="1" si="15"/>
        <v>82012</v>
      </c>
      <c r="E99">
        <f t="shared" ca="1" si="16"/>
        <v>23</v>
      </c>
      <c r="F99" s="33">
        <f t="shared" ca="1" si="19"/>
        <v>0</v>
      </c>
      <c r="G99" s="33">
        <f t="shared" ca="1" si="21"/>
        <v>3.086956523100004</v>
      </c>
      <c r="H99" s="33"/>
      <c r="I99" s="38">
        <f t="shared" ca="1" si="17"/>
        <v>0</v>
      </c>
      <c r="J99" s="38">
        <f>IF(AND(Sheet1!$B$5&lt;&gt;0,Sheet1!$B$6&lt;&gt;0),IF(I99&gt;ROUND(Sheet1!$B$5/Sheet1!$B$6*Sheet2!F99,5),ROUND(Sheet1!$B$5/Sheet1!$B$6*Sheet2!F99,5),Sheet2!I99),0)</f>
        <v>0</v>
      </c>
      <c r="K99" s="38">
        <f t="shared" ca="1" si="22"/>
        <v>0</v>
      </c>
    </row>
    <row r="100" spans="1:11">
      <c r="A100" s="35">
        <f t="shared" ca="1" si="20"/>
        <v>41126</v>
      </c>
      <c r="B100">
        <f t="shared" ref="B100:B131" ca="1" si="23">WEEKDAY(A100)</f>
        <v>1</v>
      </c>
      <c r="C100">
        <f t="shared" ca="1" si="18"/>
        <v>0</v>
      </c>
      <c r="D100" t="str">
        <f t="shared" ref="D100:D131" ca="1" si="24">CONCATENATE(MONTH(A100),YEAR(A100))</f>
        <v>82012</v>
      </c>
      <c r="E100">
        <f t="shared" ref="E100:E131" ca="1" si="25">VLOOKUP(D100,$P$4:$Q$24,2,0)</f>
        <v>23</v>
      </c>
      <c r="F100" s="33">
        <f t="shared" ca="1" si="19"/>
        <v>0</v>
      </c>
      <c r="G100" s="33">
        <f t="shared" ca="1" si="21"/>
        <v>3.086956523100004</v>
      </c>
      <c r="H100" s="33"/>
      <c r="I100" s="38">
        <f t="shared" ref="I100:I131" ca="1" si="26">IF(AND(A100&gt;=$I$1,A100&lt;=$I$2),ROUND(($I$3/$J$2)*F100,5),0)</f>
        <v>0</v>
      </c>
      <c r="J100" s="38">
        <f>IF(AND(Sheet1!$B$5&lt;&gt;0,Sheet1!$B$6&lt;&gt;0),IF(I100&gt;ROUND(Sheet1!$B$5/Sheet1!$B$6*Sheet2!F100,5),ROUND(Sheet1!$B$5/Sheet1!$B$6*Sheet2!F100,5),Sheet2!I100),0)</f>
        <v>0</v>
      </c>
      <c r="K100" s="38">
        <f t="shared" ca="1" si="22"/>
        <v>0</v>
      </c>
    </row>
    <row r="101" spans="1:11">
      <c r="A101" s="35">
        <f t="shared" ca="1" si="20"/>
        <v>41127</v>
      </c>
      <c r="B101">
        <f t="shared" ca="1" si="23"/>
        <v>2</v>
      </c>
      <c r="C101">
        <f t="shared" ca="1" si="18"/>
        <v>1</v>
      </c>
      <c r="D101" t="str">
        <f t="shared" ca="1" si="24"/>
        <v>82012</v>
      </c>
      <c r="E101">
        <f t="shared" ca="1" si="25"/>
        <v>23</v>
      </c>
      <c r="F101" s="33">
        <f t="shared" ca="1" si="19"/>
        <v>4.3478260900000003E-2</v>
      </c>
      <c r="G101" s="33">
        <f t="shared" ca="1" si="21"/>
        <v>3.1304347840000042</v>
      </c>
      <c r="H101" s="33"/>
      <c r="I101" s="38">
        <f t="shared" ca="1" si="26"/>
        <v>0</v>
      </c>
      <c r="J101" s="38">
        <f>IF(AND(Sheet1!$B$5&lt;&gt;0,Sheet1!$B$6&lt;&gt;0),IF(I101&gt;ROUND(Sheet1!$B$5/Sheet1!$B$6*Sheet2!F101,5),ROUND(Sheet1!$B$5/Sheet1!$B$6*Sheet2!F101,5),Sheet2!I101),0)</f>
        <v>0</v>
      </c>
      <c r="K101" s="38">
        <f t="shared" ca="1" si="22"/>
        <v>0</v>
      </c>
    </row>
    <row r="102" spans="1:11">
      <c r="A102" s="35">
        <f t="shared" ca="1" si="20"/>
        <v>41128</v>
      </c>
      <c r="B102">
        <f t="shared" ca="1" si="23"/>
        <v>3</v>
      </c>
      <c r="C102">
        <f t="shared" ca="1" si="18"/>
        <v>1</v>
      </c>
      <c r="D102" t="str">
        <f t="shared" ca="1" si="24"/>
        <v>82012</v>
      </c>
      <c r="E102">
        <f t="shared" ca="1" si="25"/>
        <v>23</v>
      </c>
      <c r="F102" s="33">
        <f t="shared" ca="1" si="19"/>
        <v>4.3478260900000003E-2</v>
      </c>
      <c r="G102" s="33">
        <f t="shared" ca="1" si="21"/>
        <v>3.1739130449000044</v>
      </c>
      <c r="H102" s="33"/>
      <c r="I102" s="38">
        <f t="shared" ca="1" si="26"/>
        <v>0</v>
      </c>
      <c r="J102" s="38">
        <f>IF(AND(Sheet1!$B$5&lt;&gt;0,Sheet1!$B$6&lt;&gt;0),IF(I102&gt;ROUND(Sheet1!$B$5/Sheet1!$B$6*Sheet2!F102,5),ROUND(Sheet1!$B$5/Sheet1!$B$6*Sheet2!F102,5),Sheet2!I102),0)</f>
        <v>0</v>
      </c>
      <c r="K102" s="38">
        <f t="shared" ca="1" si="22"/>
        <v>0</v>
      </c>
    </row>
    <row r="103" spans="1:11">
      <c r="A103" s="35">
        <f t="shared" ca="1" si="20"/>
        <v>41129</v>
      </c>
      <c r="B103">
        <f t="shared" ca="1" si="23"/>
        <v>4</v>
      </c>
      <c r="C103">
        <f t="shared" ca="1" si="18"/>
        <v>1</v>
      </c>
      <c r="D103" t="str">
        <f t="shared" ca="1" si="24"/>
        <v>82012</v>
      </c>
      <c r="E103">
        <f t="shared" ca="1" si="25"/>
        <v>23</v>
      </c>
      <c r="F103" s="33">
        <f t="shared" ca="1" si="19"/>
        <v>4.3478260900000003E-2</v>
      </c>
      <c r="G103" s="33">
        <f t="shared" ca="1" si="21"/>
        <v>3.2173913058000045</v>
      </c>
      <c r="H103" s="33"/>
      <c r="I103" s="38">
        <f t="shared" ca="1" si="26"/>
        <v>0</v>
      </c>
      <c r="J103" s="38">
        <f>IF(AND(Sheet1!$B$5&lt;&gt;0,Sheet1!$B$6&lt;&gt;0),IF(I103&gt;ROUND(Sheet1!$B$5/Sheet1!$B$6*Sheet2!F103,5),ROUND(Sheet1!$B$5/Sheet1!$B$6*Sheet2!F103,5),Sheet2!I103),0)</f>
        <v>0</v>
      </c>
      <c r="K103" s="38">
        <f t="shared" ca="1" si="22"/>
        <v>0</v>
      </c>
    </row>
    <row r="104" spans="1:11">
      <c r="A104" s="35">
        <f t="shared" ca="1" si="20"/>
        <v>41130</v>
      </c>
      <c r="B104">
        <f t="shared" ca="1" si="23"/>
        <v>5</v>
      </c>
      <c r="C104">
        <f t="shared" ca="1" si="18"/>
        <v>1</v>
      </c>
      <c r="D104" t="str">
        <f t="shared" ca="1" si="24"/>
        <v>82012</v>
      </c>
      <c r="E104">
        <f t="shared" ca="1" si="25"/>
        <v>23</v>
      </c>
      <c r="F104" s="33">
        <f t="shared" ca="1" si="19"/>
        <v>4.3478260900000003E-2</v>
      </c>
      <c r="G104" s="33">
        <f t="shared" ca="1" si="21"/>
        <v>3.2608695667000047</v>
      </c>
      <c r="H104" s="33"/>
      <c r="I104" s="38">
        <f t="shared" ca="1" si="26"/>
        <v>0</v>
      </c>
      <c r="J104" s="38">
        <f>IF(AND(Sheet1!$B$5&lt;&gt;0,Sheet1!$B$6&lt;&gt;0),IF(I104&gt;ROUND(Sheet1!$B$5/Sheet1!$B$6*Sheet2!F104,5),ROUND(Sheet1!$B$5/Sheet1!$B$6*Sheet2!F104,5),Sheet2!I104),0)</f>
        <v>0</v>
      </c>
      <c r="K104" s="38">
        <f t="shared" ca="1" si="22"/>
        <v>0</v>
      </c>
    </row>
    <row r="105" spans="1:11">
      <c r="A105" s="35">
        <f t="shared" ca="1" si="20"/>
        <v>41131</v>
      </c>
      <c r="B105">
        <f t="shared" ca="1" si="23"/>
        <v>6</v>
      </c>
      <c r="C105">
        <f t="shared" ca="1" si="18"/>
        <v>1</v>
      </c>
      <c r="D105" t="str">
        <f t="shared" ca="1" si="24"/>
        <v>82012</v>
      </c>
      <c r="E105">
        <f t="shared" ca="1" si="25"/>
        <v>23</v>
      </c>
      <c r="F105" s="33">
        <f t="shared" ca="1" si="19"/>
        <v>4.3478260900000003E-2</v>
      </c>
      <c r="G105" s="33">
        <f t="shared" ca="1" si="21"/>
        <v>3.3043478276000049</v>
      </c>
      <c r="H105" s="33"/>
      <c r="I105" s="38">
        <f t="shared" ca="1" si="26"/>
        <v>0</v>
      </c>
      <c r="J105" s="38">
        <f>IF(AND(Sheet1!$B$5&lt;&gt;0,Sheet1!$B$6&lt;&gt;0),IF(I105&gt;ROUND(Sheet1!$B$5/Sheet1!$B$6*Sheet2!F105,5),ROUND(Sheet1!$B$5/Sheet1!$B$6*Sheet2!F105,5),Sheet2!I105),0)</f>
        <v>0</v>
      </c>
      <c r="K105" s="38">
        <f t="shared" ca="1" si="22"/>
        <v>0</v>
      </c>
    </row>
    <row r="106" spans="1:11">
      <c r="A106" s="35">
        <f t="shared" ca="1" si="20"/>
        <v>41132</v>
      </c>
      <c r="B106">
        <f t="shared" ca="1" si="23"/>
        <v>7</v>
      </c>
      <c r="C106">
        <f t="shared" ca="1" si="18"/>
        <v>0</v>
      </c>
      <c r="D106" t="str">
        <f t="shared" ca="1" si="24"/>
        <v>82012</v>
      </c>
      <c r="E106">
        <f t="shared" ca="1" si="25"/>
        <v>23</v>
      </c>
      <c r="F106" s="33">
        <f t="shared" ca="1" si="19"/>
        <v>0</v>
      </c>
      <c r="G106" s="33">
        <f t="shared" ca="1" si="21"/>
        <v>3.3043478276000049</v>
      </c>
      <c r="H106" s="33"/>
      <c r="I106" s="38">
        <f t="shared" ca="1" si="26"/>
        <v>0</v>
      </c>
      <c r="J106" s="38">
        <f>IF(AND(Sheet1!$B$5&lt;&gt;0,Sheet1!$B$6&lt;&gt;0),IF(I106&gt;ROUND(Sheet1!$B$5/Sheet1!$B$6*Sheet2!F106,5),ROUND(Sheet1!$B$5/Sheet1!$B$6*Sheet2!F106,5),Sheet2!I106),0)</f>
        <v>0</v>
      </c>
      <c r="K106" s="38">
        <f t="shared" ca="1" si="22"/>
        <v>0</v>
      </c>
    </row>
    <row r="107" spans="1:11">
      <c r="A107" s="35">
        <f t="shared" ca="1" si="20"/>
        <v>41133</v>
      </c>
      <c r="B107">
        <f t="shared" ca="1" si="23"/>
        <v>1</v>
      </c>
      <c r="C107">
        <f t="shared" ca="1" si="18"/>
        <v>0</v>
      </c>
      <c r="D107" t="str">
        <f t="shared" ca="1" si="24"/>
        <v>82012</v>
      </c>
      <c r="E107">
        <f t="shared" ca="1" si="25"/>
        <v>23</v>
      </c>
      <c r="F107" s="33">
        <f t="shared" ca="1" si="19"/>
        <v>0</v>
      </c>
      <c r="G107" s="33">
        <f t="shared" ca="1" si="21"/>
        <v>3.3043478276000049</v>
      </c>
      <c r="H107" s="33"/>
      <c r="I107" s="38">
        <f t="shared" ca="1" si="26"/>
        <v>0</v>
      </c>
      <c r="J107" s="38">
        <f>IF(AND(Sheet1!$B$5&lt;&gt;0,Sheet1!$B$6&lt;&gt;0),IF(I107&gt;ROUND(Sheet1!$B$5/Sheet1!$B$6*Sheet2!F107,5),ROUND(Sheet1!$B$5/Sheet1!$B$6*Sheet2!F107,5),Sheet2!I107),0)</f>
        <v>0</v>
      </c>
      <c r="K107" s="38">
        <f t="shared" ca="1" si="22"/>
        <v>0</v>
      </c>
    </row>
    <row r="108" spans="1:11">
      <c r="A108" s="35">
        <f t="shared" ca="1" si="20"/>
        <v>41134</v>
      </c>
      <c r="B108">
        <f t="shared" ca="1" si="23"/>
        <v>2</v>
      </c>
      <c r="C108">
        <f t="shared" ca="1" si="18"/>
        <v>1</v>
      </c>
      <c r="D108" t="str">
        <f t="shared" ca="1" si="24"/>
        <v>82012</v>
      </c>
      <c r="E108">
        <f t="shared" ca="1" si="25"/>
        <v>23</v>
      </c>
      <c r="F108" s="33">
        <f t="shared" ca="1" si="19"/>
        <v>4.3478260900000003E-2</v>
      </c>
      <c r="G108" s="33">
        <f t="shared" ca="1" si="21"/>
        <v>3.3478260885000051</v>
      </c>
      <c r="H108" s="33"/>
      <c r="I108" s="38">
        <f t="shared" ca="1" si="26"/>
        <v>0</v>
      </c>
      <c r="J108" s="38">
        <f>IF(AND(Sheet1!$B$5&lt;&gt;0,Sheet1!$B$6&lt;&gt;0),IF(I108&gt;ROUND(Sheet1!$B$5/Sheet1!$B$6*Sheet2!F108,5),ROUND(Sheet1!$B$5/Sheet1!$B$6*Sheet2!F108,5),Sheet2!I108),0)</f>
        <v>0</v>
      </c>
      <c r="K108" s="38">
        <f t="shared" ca="1" si="22"/>
        <v>0</v>
      </c>
    </row>
    <row r="109" spans="1:11">
      <c r="A109" s="35">
        <f t="shared" ca="1" si="20"/>
        <v>41135</v>
      </c>
      <c r="B109">
        <f t="shared" ca="1" si="23"/>
        <v>3</v>
      </c>
      <c r="C109">
        <f t="shared" ca="1" si="18"/>
        <v>1</v>
      </c>
      <c r="D109" t="str">
        <f t="shared" ca="1" si="24"/>
        <v>82012</v>
      </c>
      <c r="E109">
        <f t="shared" ca="1" si="25"/>
        <v>23</v>
      </c>
      <c r="F109" s="33">
        <f t="shared" ca="1" si="19"/>
        <v>4.3478260900000003E-2</v>
      </c>
      <c r="G109" s="33">
        <f t="shared" ca="1" si="21"/>
        <v>3.3913043494000052</v>
      </c>
      <c r="H109" s="33"/>
      <c r="I109" s="38">
        <f t="shared" ca="1" si="26"/>
        <v>0</v>
      </c>
      <c r="J109" s="38">
        <f>IF(AND(Sheet1!$B$5&lt;&gt;0,Sheet1!$B$6&lt;&gt;0),IF(I109&gt;ROUND(Sheet1!$B$5/Sheet1!$B$6*Sheet2!F109,5),ROUND(Sheet1!$B$5/Sheet1!$B$6*Sheet2!F109,5),Sheet2!I109),0)</f>
        <v>0</v>
      </c>
      <c r="K109" s="38">
        <f t="shared" ca="1" si="22"/>
        <v>0</v>
      </c>
    </row>
    <row r="110" spans="1:11">
      <c r="A110" s="35">
        <f t="shared" ca="1" si="20"/>
        <v>41136</v>
      </c>
      <c r="B110">
        <f t="shared" ca="1" si="23"/>
        <v>4</v>
      </c>
      <c r="C110">
        <f t="shared" ca="1" si="18"/>
        <v>1</v>
      </c>
      <c r="D110" t="str">
        <f t="shared" ca="1" si="24"/>
        <v>82012</v>
      </c>
      <c r="E110">
        <f t="shared" ca="1" si="25"/>
        <v>23</v>
      </c>
      <c r="F110" s="33">
        <f t="shared" ca="1" si="19"/>
        <v>4.3478260900000003E-2</v>
      </c>
      <c r="G110" s="33">
        <f t="shared" ca="1" si="21"/>
        <v>3.4347826103000054</v>
      </c>
      <c r="H110" s="33"/>
      <c r="I110" s="38">
        <f t="shared" ca="1" si="26"/>
        <v>0</v>
      </c>
      <c r="J110" s="38">
        <f>IF(AND(Sheet1!$B$5&lt;&gt;0,Sheet1!$B$6&lt;&gt;0),IF(I110&gt;ROUND(Sheet1!$B$5/Sheet1!$B$6*Sheet2!F110,5),ROUND(Sheet1!$B$5/Sheet1!$B$6*Sheet2!F110,5),Sheet2!I110),0)</f>
        <v>0</v>
      </c>
      <c r="K110" s="38">
        <f t="shared" ca="1" si="22"/>
        <v>0</v>
      </c>
    </row>
    <row r="111" spans="1:11">
      <c r="A111" s="35">
        <f t="shared" ca="1" si="20"/>
        <v>41137</v>
      </c>
      <c r="B111">
        <f t="shared" ca="1" si="23"/>
        <v>5</v>
      </c>
      <c r="C111">
        <f t="shared" ca="1" si="18"/>
        <v>1</v>
      </c>
      <c r="D111" t="str">
        <f t="shared" ca="1" si="24"/>
        <v>82012</v>
      </c>
      <c r="E111">
        <f t="shared" ca="1" si="25"/>
        <v>23</v>
      </c>
      <c r="F111" s="33">
        <f t="shared" ca="1" si="19"/>
        <v>4.3478260900000003E-2</v>
      </c>
      <c r="G111" s="33">
        <f t="shared" ca="1" si="21"/>
        <v>3.4782608712000056</v>
      </c>
      <c r="H111" s="33"/>
      <c r="I111" s="38">
        <f t="shared" ca="1" si="26"/>
        <v>0</v>
      </c>
      <c r="J111" s="38">
        <f>IF(AND(Sheet1!$B$5&lt;&gt;0,Sheet1!$B$6&lt;&gt;0),IF(I111&gt;ROUND(Sheet1!$B$5/Sheet1!$B$6*Sheet2!F111,5),ROUND(Sheet1!$B$5/Sheet1!$B$6*Sheet2!F111,5),Sheet2!I111),0)</f>
        <v>0</v>
      </c>
      <c r="K111" s="38">
        <f t="shared" ca="1" si="22"/>
        <v>0</v>
      </c>
    </row>
    <row r="112" spans="1:11">
      <c r="A112" s="35">
        <f t="shared" ca="1" si="20"/>
        <v>41138</v>
      </c>
      <c r="B112">
        <f t="shared" ca="1" si="23"/>
        <v>6</v>
      </c>
      <c r="C112">
        <f t="shared" ca="1" si="18"/>
        <v>1</v>
      </c>
      <c r="D112" t="str">
        <f t="shared" ca="1" si="24"/>
        <v>82012</v>
      </c>
      <c r="E112">
        <f t="shared" ca="1" si="25"/>
        <v>23</v>
      </c>
      <c r="F112" s="33">
        <f t="shared" ca="1" si="19"/>
        <v>4.3478260900000003E-2</v>
      </c>
      <c r="G112" s="33">
        <f t="shared" ca="1" si="21"/>
        <v>3.5217391321000058</v>
      </c>
      <c r="H112" s="33"/>
      <c r="I112" s="38">
        <f t="shared" ca="1" si="26"/>
        <v>0</v>
      </c>
      <c r="J112" s="38">
        <f>IF(AND(Sheet1!$B$5&lt;&gt;0,Sheet1!$B$6&lt;&gt;0),IF(I112&gt;ROUND(Sheet1!$B$5/Sheet1!$B$6*Sheet2!F112,5),ROUND(Sheet1!$B$5/Sheet1!$B$6*Sheet2!F112,5),Sheet2!I112),0)</f>
        <v>0</v>
      </c>
      <c r="K112" s="38">
        <f t="shared" ca="1" si="22"/>
        <v>0</v>
      </c>
    </row>
    <row r="113" spans="1:11">
      <c r="A113" s="35">
        <f t="shared" ca="1" si="20"/>
        <v>41139</v>
      </c>
      <c r="B113">
        <f t="shared" ca="1" si="23"/>
        <v>7</v>
      </c>
      <c r="C113">
        <f t="shared" ca="1" si="18"/>
        <v>0</v>
      </c>
      <c r="D113" t="str">
        <f t="shared" ca="1" si="24"/>
        <v>82012</v>
      </c>
      <c r="E113">
        <f t="shared" ca="1" si="25"/>
        <v>23</v>
      </c>
      <c r="F113" s="33">
        <f t="shared" ca="1" si="19"/>
        <v>0</v>
      </c>
      <c r="G113" s="33">
        <f t="shared" ca="1" si="21"/>
        <v>3.5217391321000058</v>
      </c>
      <c r="H113" s="33"/>
      <c r="I113" s="38">
        <f t="shared" ca="1" si="26"/>
        <v>0</v>
      </c>
      <c r="J113" s="38">
        <f>IF(AND(Sheet1!$B$5&lt;&gt;0,Sheet1!$B$6&lt;&gt;0),IF(I113&gt;ROUND(Sheet1!$B$5/Sheet1!$B$6*Sheet2!F113,5),ROUND(Sheet1!$B$5/Sheet1!$B$6*Sheet2!F113,5),Sheet2!I113),0)</f>
        <v>0</v>
      </c>
      <c r="K113" s="38">
        <f t="shared" ca="1" si="22"/>
        <v>0</v>
      </c>
    </row>
    <row r="114" spans="1:11">
      <c r="A114" s="35">
        <f t="shared" ca="1" si="20"/>
        <v>41140</v>
      </c>
      <c r="B114">
        <f t="shared" ca="1" si="23"/>
        <v>1</v>
      </c>
      <c r="C114">
        <f t="shared" ca="1" si="18"/>
        <v>0</v>
      </c>
      <c r="D114" t="str">
        <f t="shared" ca="1" si="24"/>
        <v>82012</v>
      </c>
      <c r="E114">
        <f t="shared" ca="1" si="25"/>
        <v>23</v>
      </c>
      <c r="F114" s="33">
        <f t="shared" ca="1" si="19"/>
        <v>0</v>
      </c>
      <c r="G114" s="33">
        <f t="shared" ca="1" si="21"/>
        <v>3.5217391321000058</v>
      </c>
      <c r="H114" s="33"/>
      <c r="I114" s="38">
        <f t="shared" ca="1" si="26"/>
        <v>0</v>
      </c>
      <c r="J114" s="38">
        <f>IF(AND(Sheet1!$B$5&lt;&gt;0,Sheet1!$B$6&lt;&gt;0),IF(I114&gt;ROUND(Sheet1!$B$5/Sheet1!$B$6*Sheet2!F114,5),ROUND(Sheet1!$B$5/Sheet1!$B$6*Sheet2!F114,5),Sheet2!I114),0)</f>
        <v>0</v>
      </c>
      <c r="K114" s="38">
        <f t="shared" ca="1" si="22"/>
        <v>0</v>
      </c>
    </row>
    <row r="115" spans="1:11">
      <c r="A115" s="35">
        <f t="shared" ca="1" si="20"/>
        <v>41141</v>
      </c>
      <c r="B115">
        <f t="shared" ca="1" si="23"/>
        <v>2</v>
      </c>
      <c r="C115">
        <f t="shared" ca="1" si="18"/>
        <v>1</v>
      </c>
      <c r="D115" t="str">
        <f t="shared" ca="1" si="24"/>
        <v>82012</v>
      </c>
      <c r="E115">
        <f t="shared" ca="1" si="25"/>
        <v>23</v>
      </c>
      <c r="F115" s="33">
        <f t="shared" ca="1" si="19"/>
        <v>4.3478260900000003E-2</v>
      </c>
      <c r="G115" s="33">
        <f t="shared" ca="1" si="21"/>
        <v>3.565217393000006</v>
      </c>
      <c r="H115" s="33"/>
      <c r="I115" s="38">
        <f t="shared" ca="1" si="26"/>
        <v>0</v>
      </c>
      <c r="J115" s="38">
        <f>IF(AND(Sheet1!$B$5&lt;&gt;0,Sheet1!$B$6&lt;&gt;0),IF(I115&gt;ROUND(Sheet1!$B$5/Sheet1!$B$6*Sheet2!F115,5),ROUND(Sheet1!$B$5/Sheet1!$B$6*Sheet2!F115,5),Sheet2!I115),0)</f>
        <v>0</v>
      </c>
      <c r="K115" s="38">
        <f t="shared" ca="1" si="22"/>
        <v>0</v>
      </c>
    </row>
    <row r="116" spans="1:11">
      <c r="A116" s="35">
        <f t="shared" ca="1" si="20"/>
        <v>41142</v>
      </c>
      <c r="B116">
        <f t="shared" ca="1" si="23"/>
        <v>3</v>
      </c>
      <c r="C116">
        <f t="shared" ca="1" si="18"/>
        <v>1</v>
      </c>
      <c r="D116" t="str">
        <f t="shared" ca="1" si="24"/>
        <v>82012</v>
      </c>
      <c r="E116">
        <f t="shared" ca="1" si="25"/>
        <v>23</v>
      </c>
      <c r="F116" s="33">
        <f t="shared" ca="1" si="19"/>
        <v>4.3478260900000003E-2</v>
      </c>
      <c r="G116" s="33">
        <f t="shared" ca="1" si="21"/>
        <v>3.6086956539000061</v>
      </c>
      <c r="H116" s="33"/>
      <c r="I116" s="38">
        <f t="shared" ca="1" si="26"/>
        <v>0</v>
      </c>
      <c r="J116" s="38">
        <f>IF(AND(Sheet1!$B$5&lt;&gt;0,Sheet1!$B$6&lt;&gt;0),IF(I116&gt;ROUND(Sheet1!$B$5/Sheet1!$B$6*Sheet2!F116,5),ROUND(Sheet1!$B$5/Sheet1!$B$6*Sheet2!F116,5),Sheet2!I116),0)</f>
        <v>0</v>
      </c>
      <c r="K116" s="38">
        <f t="shared" ca="1" si="22"/>
        <v>0</v>
      </c>
    </row>
    <row r="117" spans="1:11">
      <c r="A117" s="35">
        <f t="shared" ca="1" si="20"/>
        <v>41143</v>
      </c>
      <c r="B117">
        <f t="shared" ca="1" si="23"/>
        <v>4</v>
      </c>
      <c r="C117">
        <f t="shared" ca="1" si="18"/>
        <v>1</v>
      </c>
      <c r="D117" t="str">
        <f t="shared" ca="1" si="24"/>
        <v>82012</v>
      </c>
      <c r="E117">
        <f t="shared" ca="1" si="25"/>
        <v>23</v>
      </c>
      <c r="F117" s="33">
        <f t="shared" ca="1" si="19"/>
        <v>4.3478260900000003E-2</v>
      </c>
      <c r="G117" s="33">
        <f t="shared" ca="1" si="21"/>
        <v>3.6521739148000063</v>
      </c>
      <c r="H117" s="33"/>
      <c r="I117" s="38">
        <f t="shared" ca="1" si="26"/>
        <v>0</v>
      </c>
      <c r="J117" s="38">
        <f>IF(AND(Sheet1!$B$5&lt;&gt;0,Sheet1!$B$6&lt;&gt;0),IF(I117&gt;ROUND(Sheet1!$B$5/Sheet1!$B$6*Sheet2!F117,5),ROUND(Sheet1!$B$5/Sheet1!$B$6*Sheet2!F117,5),Sheet2!I117),0)</f>
        <v>0</v>
      </c>
      <c r="K117" s="38">
        <f t="shared" ca="1" si="22"/>
        <v>0</v>
      </c>
    </row>
    <row r="118" spans="1:11">
      <c r="A118" s="35">
        <f t="shared" ca="1" si="20"/>
        <v>41144</v>
      </c>
      <c r="B118">
        <f t="shared" ca="1" si="23"/>
        <v>5</v>
      </c>
      <c r="C118">
        <f t="shared" ca="1" si="18"/>
        <v>1</v>
      </c>
      <c r="D118" t="str">
        <f t="shared" ca="1" si="24"/>
        <v>82012</v>
      </c>
      <c r="E118">
        <f t="shared" ca="1" si="25"/>
        <v>23</v>
      </c>
      <c r="F118" s="33">
        <f t="shared" ca="1" si="19"/>
        <v>4.3478260900000003E-2</v>
      </c>
      <c r="G118" s="33">
        <f t="shared" ca="1" si="21"/>
        <v>3.6956521757000065</v>
      </c>
      <c r="H118" s="33"/>
      <c r="I118" s="38">
        <f t="shared" ca="1" si="26"/>
        <v>0</v>
      </c>
      <c r="J118" s="38">
        <f>IF(AND(Sheet1!$B$5&lt;&gt;0,Sheet1!$B$6&lt;&gt;0),IF(I118&gt;ROUND(Sheet1!$B$5/Sheet1!$B$6*Sheet2!F118,5),ROUND(Sheet1!$B$5/Sheet1!$B$6*Sheet2!F118,5),Sheet2!I118),0)</f>
        <v>0</v>
      </c>
      <c r="K118" s="38">
        <f t="shared" ca="1" si="22"/>
        <v>0</v>
      </c>
    </row>
    <row r="119" spans="1:11">
      <c r="A119" s="35">
        <f t="shared" ca="1" si="20"/>
        <v>41145</v>
      </c>
      <c r="B119">
        <f t="shared" ca="1" si="23"/>
        <v>6</v>
      </c>
      <c r="C119">
        <f t="shared" ca="1" si="18"/>
        <v>1</v>
      </c>
      <c r="D119" t="str">
        <f t="shared" ca="1" si="24"/>
        <v>82012</v>
      </c>
      <c r="E119">
        <f t="shared" ca="1" si="25"/>
        <v>23</v>
      </c>
      <c r="F119" s="33">
        <f t="shared" ca="1" si="19"/>
        <v>4.3478260900000003E-2</v>
      </c>
      <c r="G119" s="33">
        <f t="shared" ca="1" si="21"/>
        <v>3.7391304366000067</v>
      </c>
      <c r="H119" s="33"/>
      <c r="I119" s="38">
        <f t="shared" ca="1" si="26"/>
        <v>0</v>
      </c>
      <c r="J119" s="38">
        <f>IF(AND(Sheet1!$B$5&lt;&gt;0,Sheet1!$B$6&lt;&gt;0),IF(I119&gt;ROUND(Sheet1!$B$5/Sheet1!$B$6*Sheet2!F119,5),ROUND(Sheet1!$B$5/Sheet1!$B$6*Sheet2!F119,5),Sheet2!I119),0)</f>
        <v>0</v>
      </c>
      <c r="K119" s="38">
        <f t="shared" ca="1" si="22"/>
        <v>0</v>
      </c>
    </row>
    <row r="120" spans="1:11">
      <c r="A120" s="35">
        <f t="shared" ca="1" si="20"/>
        <v>41146</v>
      </c>
      <c r="B120">
        <f t="shared" ca="1" si="23"/>
        <v>7</v>
      </c>
      <c r="C120">
        <f t="shared" ca="1" si="18"/>
        <v>0</v>
      </c>
      <c r="D120" t="str">
        <f t="shared" ca="1" si="24"/>
        <v>82012</v>
      </c>
      <c r="E120">
        <f t="shared" ca="1" si="25"/>
        <v>23</v>
      </c>
      <c r="F120" s="33">
        <f t="shared" ca="1" si="19"/>
        <v>0</v>
      </c>
      <c r="G120" s="33">
        <f t="shared" ca="1" si="21"/>
        <v>3.7391304366000067</v>
      </c>
      <c r="H120" s="33"/>
      <c r="I120" s="38">
        <f t="shared" ca="1" si="26"/>
        <v>0</v>
      </c>
      <c r="J120" s="38">
        <f>IF(AND(Sheet1!$B$5&lt;&gt;0,Sheet1!$B$6&lt;&gt;0),IF(I120&gt;ROUND(Sheet1!$B$5/Sheet1!$B$6*Sheet2!F120,5),ROUND(Sheet1!$B$5/Sheet1!$B$6*Sheet2!F120,5),Sheet2!I120),0)</f>
        <v>0</v>
      </c>
      <c r="K120" s="38">
        <f t="shared" ca="1" si="22"/>
        <v>0</v>
      </c>
    </row>
    <row r="121" spans="1:11">
      <c r="A121" s="35">
        <f t="shared" ca="1" si="20"/>
        <v>41147</v>
      </c>
      <c r="B121">
        <f t="shared" ca="1" si="23"/>
        <v>1</v>
      </c>
      <c r="C121">
        <f t="shared" ca="1" si="18"/>
        <v>0</v>
      </c>
      <c r="D121" t="str">
        <f t="shared" ca="1" si="24"/>
        <v>82012</v>
      </c>
      <c r="E121">
        <f t="shared" ca="1" si="25"/>
        <v>23</v>
      </c>
      <c r="F121" s="33">
        <f t="shared" ca="1" si="19"/>
        <v>0</v>
      </c>
      <c r="G121" s="33">
        <f t="shared" ca="1" si="21"/>
        <v>3.7391304366000067</v>
      </c>
      <c r="H121" s="33"/>
      <c r="I121" s="38">
        <f t="shared" ca="1" si="26"/>
        <v>0</v>
      </c>
      <c r="J121" s="38">
        <f>IF(AND(Sheet1!$B$5&lt;&gt;0,Sheet1!$B$6&lt;&gt;0),IF(I121&gt;ROUND(Sheet1!$B$5/Sheet1!$B$6*Sheet2!F121,5),ROUND(Sheet1!$B$5/Sheet1!$B$6*Sheet2!F121,5),Sheet2!I121),0)</f>
        <v>0</v>
      </c>
      <c r="K121" s="38">
        <f t="shared" ca="1" si="22"/>
        <v>0</v>
      </c>
    </row>
    <row r="122" spans="1:11">
      <c r="A122" s="35">
        <f t="shared" ca="1" si="20"/>
        <v>41148</v>
      </c>
      <c r="B122">
        <f t="shared" ca="1" si="23"/>
        <v>2</v>
      </c>
      <c r="C122">
        <f t="shared" ca="1" si="18"/>
        <v>1</v>
      </c>
      <c r="D122" t="str">
        <f t="shared" ca="1" si="24"/>
        <v>82012</v>
      </c>
      <c r="E122">
        <f t="shared" ca="1" si="25"/>
        <v>23</v>
      </c>
      <c r="F122" s="33">
        <f t="shared" ca="1" si="19"/>
        <v>4.3478260900000003E-2</v>
      </c>
      <c r="G122" s="33">
        <f t="shared" ca="1" si="21"/>
        <v>3.7826086975000068</v>
      </c>
      <c r="H122" s="33"/>
      <c r="I122" s="38">
        <f t="shared" ca="1" si="26"/>
        <v>0</v>
      </c>
      <c r="J122" s="38">
        <f>IF(AND(Sheet1!$B$5&lt;&gt;0,Sheet1!$B$6&lt;&gt;0),IF(I122&gt;ROUND(Sheet1!$B$5/Sheet1!$B$6*Sheet2!F122,5),ROUND(Sheet1!$B$5/Sheet1!$B$6*Sheet2!F122,5),Sheet2!I122),0)</f>
        <v>0</v>
      </c>
      <c r="K122" s="38">
        <f t="shared" ca="1" si="22"/>
        <v>0</v>
      </c>
    </row>
    <row r="123" spans="1:11">
      <c r="A123" s="35">
        <f t="shared" ca="1" si="20"/>
        <v>41149</v>
      </c>
      <c r="B123">
        <f t="shared" ca="1" si="23"/>
        <v>3</v>
      </c>
      <c r="C123">
        <f t="shared" ca="1" si="18"/>
        <v>1</v>
      </c>
      <c r="D123" t="str">
        <f t="shared" ca="1" si="24"/>
        <v>82012</v>
      </c>
      <c r="E123">
        <f t="shared" ca="1" si="25"/>
        <v>23</v>
      </c>
      <c r="F123" s="33">
        <f t="shared" ca="1" si="19"/>
        <v>4.3478260900000003E-2</v>
      </c>
      <c r="G123" s="33">
        <f t="shared" ca="1" si="21"/>
        <v>3.826086958400007</v>
      </c>
      <c r="H123" s="33"/>
      <c r="I123" s="38">
        <f t="shared" ca="1" si="26"/>
        <v>0</v>
      </c>
      <c r="J123" s="38">
        <f>IF(AND(Sheet1!$B$5&lt;&gt;0,Sheet1!$B$6&lt;&gt;0),IF(I123&gt;ROUND(Sheet1!$B$5/Sheet1!$B$6*Sheet2!F123,5),ROUND(Sheet1!$B$5/Sheet1!$B$6*Sheet2!F123,5),Sheet2!I123),0)</f>
        <v>0</v>
      </c>
      <c r="K123" s="38">
        <f t="shared" ca="1" si="22"/>
        <v>0</v>
      </c>
    </row>
    <row r="124" spans="1:11">
      <c r="A124" s="35">
        <f t="shared" ref="A124:A133" ca="1" si="27">A123+1</f>
        <v>41150</v>
      </c>
      <c r="B124">
        <f t="shared" ca="1" si="23"/>
        <v>4</v>
      </c>
      <c r="C124">
        <f t="shared" ca="1" si="18"/>
        <v>1</v>
      </c>
      <c r="D124" t="str">
        <f t="shared" ca="1" si="24"/>
        <v>82012</v>
      </c>
      <c r="E124">
        <f t="shared" ca="1" si="25"/>
        <v>23</v>
      </c>
      <c r="F124" s="33">
        <f t="shared" ca="1" si="19"/>
        <v>4.3478260900000003E-2</v>
      </c>
      <c r="G124" s="33">
        <f t="shared" ca="1" si="21"/>
        <v>3.8695652193000072</v>
      </c>
      <c r="H124" s="33"/>
      <c r="I124" s="38">
        <f t="shared" ca="1" si="26"/>
        <v>0</v>
      </c>
      <c r="J124" s="38">
        <f>IF(AND(Sheet1!$B$5&lt;&gt;0,Sheet1!$B$6&lt;&gt;0),IF(I124&gt;ROUND(Sheet1!$B$5/Sheet1!$B$6*Sheet2!F124,5),ROUND(Sheet1!$B$5/Sheet1!$B$6*Sheet2!F124,5),Sheet2!I124),0)</f>
        <v>0</v>
      </c>
      <c r="K124" s="38">
        <f t="shared" ca="1" si="22"/>
        <v>0</v>
      </c>
    </row>
    <row r="125" spans="1:11">
      <c r="A125" s="35">
        <f t="shared" ca="1" si="27"/>
        <v>41151</v>
      </c>
      <c r="B125">
        <f t="shared" ca="1" si="23"/>
        <v>5</v>
      </c>
      <c r="C125">
        <f t="shared" ca="1" si="18"/>
        <v>1</v>
      </c>
      <c r="D125" t="str">
        <f t="shared" ca="1" si="24"/>
        <v>82012</v>
      </c>
      <c r="E125">
        <f t="shared" ca="1" si="25"/>
        <v>23</v>
      </c>
      <c r="F125" s="33">
        <f t="shared" ca="1" si="19"/>
        <v>4.3478260900000003E-2</v>
      </c>
      <c r="G125" s="33">
        <f t="shared" ca="1" si="21"/>
        <v>3.9130434802000074</v>
      </c>
      <c r="H125" s="33"/>
      <c r="I125" s="38">
        <f t="shared" ca="1" si="26"/>
        <v>0</v>
      </c>
      <c r="J125" s="38">
        <f>IF(AND(Sheet1!$B$5&lt;&gt;0,Sheet1!$B$6&lt;&gt;0),IF(I125&gt;ROUND(Sheet1!$B$5/Sheet1!$B$6*Sheet2!F125,5),ROUND(Sheet1!$B$5/Sheet1!$B$6*Sheet2!F125,5),Sheet2!I125),0)</f>
        <v>0</v>
      </c>
      <c r="K125" s="38">
        <f t="shared" ca="1" si="22"/>
        <v>0</v>
      </c>
    </row>
    <row r="126" spans="1:11">
      <c r="A126" s="35">
        <f t="shared" ca="1" si="27"/>
        <v>41152</v>
      </c>
      <c r="B126">
        <f t="shared" ca="1" si="23"/>
        <v>6</v>
      </c>
      <c r="C126">
        <f t="shared" ca="1" si="18"/>
        <v>1</v>
      </c>
      <c r="D126" t="str">
        <f t="shared" ca="1" si="24"/>
        <v>82012</v>
      </c>
      <c r="E126">
        <f t="shared" ca="1" si="25"/>
        <v>23</v>
      </c>
      <c r="F126" s="33">
        <f t="shared" ca="1" si="19"/>
        <v>4.3478260900000003E-2</v>
      </c>
      <c r="G126" s="33">
        <f t="shared" ca="1" si="21"/>
        <v>3.9565217411000075</v>
      </c>
      <c r="H126" s="33"/>
      <c r="I126" s="38">
        <f t="shared" ca="1" si="26"/>
        <v>0</v>
      </c>
      <c r="J126" s="38">
        <f>IF(AND(Sheet1!$B$5&lt;&gt;0,Sheet1!$B$6&lt;&gt;0),IF(I126&gt;ROUND(Sheet1!$B$5/Sheet1!$B$6*Sheet2!F126,5),ROUND(Sheet1!$B$5/Sheet1!$B$6*Sheet2!F126,5),Sheet2!I126),0)</f>
        <v>0</v>
      </c>
      <c r="K126" s="38">
        <f t="shared" ca="1" si="22"/>
        <v>0</v>
      </c>
    </row>
    <row r="127" spans="1:11">
      <c r="A127" s="35">
        <f t="shared" ca="1" si="27"/>
        <v>41153</v>
      </c>
      <c r="B127">
        <f t="shared" ca="1" si="23"/>
        <v>7</v>
      </c>
      <c r="C127">
        <f t="shared" ca="1" si="18"/>
        <v>0</v>
      </c>
      <c r="D127" t="str">
        <f t="shared" ca="1" si="24"/>
        <v>92012</v>
      </c>
      <c r="E127">
        <f t="shared" ca="1" si="25"/>
        <v>20</v>
      </c>
      <c r="F127" s="33">
        <f t="shared" ca="1" si="19"/>
        <v>0</v>
      </c>
      <c r="G127" s="33">
        <f t="shared" ca="1" si="21"/>
        <v>3.9565217411000075</v>
      </c>
      <c r="H127" s="33"/>
      <c r="I127" s="38">
        <f t="shared" ca="1" si="26"/>
        <v>0</v>
      </c>
      <c r="J127" s="38">
        <f>IF(AND(Sheet1!$B$5&lt;&gt;0,Sheet1!$B$6&lt;&gt;0),IF(I127&gt;ROUND(Sheet1!$B$5/Sheet1!$B$6*Sheet2!F127,5),ROUND(Sheet1!$B$5/Sheet1!$B$6*Sheet2!F127,5),Sheet2!I127),0)</f>
        <v>0</v>
      </c>
      <c r="K127" s="38">
        <f t="shared" ca="1" si="22"/>
        <v>0</v>
      </c>
    </row>
    <row r="128" spans="1:11">
      <c r="A128" s="35">
        <f t="shared" ca="1" si="27"/>
        <v>41154</v>
      </c>
      <c r="B128">
        <f t="shared" ca="1" si="23"/>
        <v>1</v>
      </c>
      <c r="C128">
        <f t="shared" ca="1" si="18"/>
        <v>0</v>
      </c>
      <c r="D128" t="str">
        <f t="shared" ca="1" si="24"/>
        <v>92012</v>
      </c>
      <c r="E128">
        <f t="shared" ca="1" si="25"/>
        <v>20</v>
      </c>
      <c r="F128" s="33">
        <f t="shared" ca="1" si="19"/>
        <v>0</v>
      </c>
      <c r="G128" s="33">
        <f t="shared" ca="1" si="21"/>
        <v>3.9565217411000075</v>
      </c>
      <c r="H128" s="33"/>
      <c r="I128" s="38">
        <f t="shared" ca="1" si="26"/>
        <v>0</v>
      </c>
      <c r="J128" s="38">
        <f>IF(AND(Sheet1!$B$5&lt;&gt;0,Sheet1!$B$6&lt;&gt;0),IF(I128&gt;ROUND(Sheet1!$B$5/Sheet1!$B$6*Sheet2!F128,5),ROUND(Sheet1!$B$5/Sheet1!$B$6*Sheet2!F128,5),Sheet2!I128),0)</f>
        <v>0</v>
      </c>
      <c r="K128" s="38">
        <f t="shared" ca="1" si="22"/>
        <v>0</v>
      </c>
    </row>
    <row r="129" spans="1:11">
      <c r="A129" s="35">
        <f t="shared" ca="1" si="27"/>
        <v>41155</v>
      </c>
      <c r="B129">
        <f t="shared" ca="1" si="23"/>
        <v>2</v>
      </c>
      <c r="C129">
        <f t="shared" ca="1" si="18"/>
        <v>1</v>
      </c>
      <c r="D129" t="str">
        <f t="shared" ca="1" si="24"/>
        <v>92012</v>
      </c>
      <c r="E129">
        <f t="shared" ca="1" si="25"/>
        <v>20</v>
      </c>
      <c r="F129" s="33">
        <f t="shared" ca="1" si="19"/>
        <v>0.05</v>
      </c>
      <c r="G129" s="33">
        <f t="shared" ca="1" si="21"/>
        <v>4.0065217411000074</v>
      </c>
      <c r="H129" s="33"/>
      <c r="I129" s="38">
        <f t="shared" ca="1" si="26"/>
        <v>0</v>
      </c>
      <c r="J129" s="38">
        <f>IF(AND(Sheet1!$B$5&lt;&gt;0,Sheet1!$B$6&lt;&gt;0),IF(I129&gt;ROUND(Sheet1!$B$5/Sheet1!$B$6*Sheet2!F129,5),ROUND(Sheet1!$B$5/Sheet1!$B$6*Sheet2!F129,5),Sheet2!I129),0)</f>
        <v>0</v>
      </c>
      <c r="K129" s="38">
        <f t="shared" ca="1" si="22"/>
        <v>0</v>
      </c>
    </row>
    <row r="130" spans="1:11">
      <c r="A130" s="35">
        <f t="shared" ca="1" si="27"/>
        <v>41156</v>
      </c>
      <c r="B130">
        <f t="shared" ca="1" si="23"/>
        <v>3</v>
      </c>
      <c r="C130">
        <f t="shared" ca="1" si="18"/>
        <v>1</v>
      </c>
      <c r="D130" t="str">
        <f t="shared" ca="1" si="24"/>
        <v>92012</v>
      </c>
      <c r="E130">
        <f t="shared" ca="1" si="25"/>
        <v>20</v>
      </c>
      <c r="F130" s="33">
        <f t="shared" ca="1" si="19"/>
        <v>0.05</v>
      </c>
      <c r="G130" s="33">
        <f t="shared" ca="1" si="21"/>
        <v>4.0565217411000072</v>
      </c>
      <c r="H130" s="33"/>
      <c r="I130" s="38">
        <f t="shared" ca="1" si="26"/>
        <v>0</v>
      </c>
      <c r="J130" s="38">
        <f>IF(AND(Sheet1!$B$5&lt;&gt;0,Sheet1!$B$6&lt;&gt;0),IF(I130&gt;ROUND(Sheet1!$B$5/Sheet1!$B$6*Sheet2!F130,5),ROUND(Sheet1!$B$5/Sheet1!$B$6*Sheet2!F130,5),Sheet2!I130),0)</f>
        <v>0</v>
      </c>
      <c r="K130" s="38">
        <f t="shared" ca="1" si="22"/>
        <v>0</v>
      </c>
    </row>
    <row r="131" spans="1:11">
      <c r="A131" s="35">
        <f t="shared" ca="1" si="27"/>
        <v>41157</v>
      </c>
      <c r="B131">
        <f t="shared" ca="1" si="23"/>
        <v>4</v>
      </c>
      <c r="C131">
        <f t="shared" ca="1" si="18"/>
        <v>1</v>
      </c>
      <c r="D131" t="str">
        <f t="shared" ca="1" si="24"/>
        <v>92012</v>
      </c>
      <c r="E131">
        <f t="shared" ca="1" si="25"/>
        <v>20</v>
      </c>
      <c r="F131" s="33">
        <f t="shared" ca="1" si="19"/>
        <v>0.05</v>
      </c>
      <c r="G131" s="33">
        <f t="shared" ca="1" si="21"/>
        <v>4.106521741100007</v>
      </c>
      <c r="H131" s="33"/>
      <c r="I131" s="38">
        <f t="shared" ca="1" si="26"/>
        <v>0</v>
      </c>
      <c r="J131" s="38">
        <f>IF(AND(Sheet1!$B$5&lt;&gt;0,Sheet1!$B$6&lt;&gt;0),IF(I131&gt;ROUND(Sheet1!$B$5/Sheet1!$B$6*Sheet2!F131,5),ROUND(Sheet1!$B$5/Sheet1!$B$6*Sheet2!F131,5),Sheet2!I131),0)</f>
        <v>0</v>
      </c>
      <c r="K131" s="38">
        <f t="shared" ca="1" si="22"/>
        <v>0</v>
      </c>
    </row>
    <row r="132" spans="1:11">
      <c r="A132" s="35">
        <f t="shared" ca="1" si="27"/>
        <v>41158</v>
      </c>
      <c r="B132">
        <f t="shared" ref="B132:B156" ca="1" si="28">WEEKDAY(A132)</f>
        <v>5</v>
      </c>
      <c r="C132">
        <f t="shared" ca="1" si="18"/>
        <v>1</v>
      </c>
      <c r="D132" t="str">
        <f t="shared" ref="D132:D156" ca="1" si="29">CONCATENATE(MONTH(A132),YEAR(A132))</f>
        <v>92012</v>
      </c>
      <c r="E132">
        <f t="shared" ref="E132:E156" ca="1" si="30">VLOOKUP(D132,$P$4:$Q$24,2,0)</f>
        <v>20</v>
      </c>
      <c r="F132" s="33">
        <f t="shared" ca="1" si="19"/>
        <v>0.05</v>
      </c>
      <c r="G132" s="33">
        <f t="shared" ca="1" si="21"/>
        <v>4.1565217411000068</v>
      </c>
      <c r="H132" s="33"/>
      <c r="I132" s="38">
        <f t="shared" ref="I132:I156" ca="1" si="31">IF(AND(A132&gt;=$I$1,A132&lt;=$I$2),ROUND(($I$3/$J$2)*F132,5),0)</f>
        <v>0</v>
      </c>
      <c r="J132" s="38">
        <f>IF(AND(Sheet1!$B$5&lt;&gt;0,Sheet1!$B$6&lt;&gt;0),IF(I132&gt;ROUND(Sheet1!$B$5/Sheet1!$B$6*Sheet2!F132,5),ROUND(Sheet1!$B$5/Sheet1!$B$6*Sheet2!F132,5),Sheet2!I132),0)</f>
        <v>0</v>
      </c>
      <c r="K132" s="38">
        <f t="shared" ca="1" si="22"/>
        <v>0</v>
      </c>
    </row>
    <row r="133" spans="1:11">
      <c r="A133" s="35">
        <f t="shared" ca="1" si="27"/>
        <v>41159</v>
      </c>
      <c r="B133">
        <f t="shared" ca="1" si="28"/>
        <v>6</v>
      </c>
      <c r="C133">
        <f t="shared" ref="C133:C156" ca="1" si="32">IF(AND(B133&lt;&gt;1,B133&lt;&gt;7),1,0)</f>
        <v>1</v>
      </c>
      <c r="D133" t="str">
        <f t="shared" ca="1" si="29"/>
        <v>92012</v>
      </c>
      <c r="E133">
        <f t="shared" ca="1" si="30"/>
        <v>20</v>
      </c>
      <c r="F133" s="33">
        <f t="shared" ref="F133:F156" ca="1" si="33">ROUND(C133/E133,10)</f>
        <v>0.05</v>
      </c>
      <c r="G133" s="33">
        <f t="shared" ca="1" si="21"/>
        <v>4.2065217411000067</v>
      </c>
      <c r="H133" s="33"/>
      <c r="I133" s="38">
        <f t="shared" ca="1" si="31"/>
        <v>0</v>
      </c>
      <c r="J133" s="38">
        <f>IF(AND(Sheet1!$B$5&lt;&gt;0,Sheet1!$B$6&lt;&gt;0),IF(I133&gt;ROUND(Sheet1!$B$5/Sheet1!$B$6*Sheet2!F133,5),ROUND(Sheet1!$B$5/Sheet1!$B$6*Sheet2!F133,5),Sheet2!I133),0)</f>
        <v>0</v>
      </c>
      <c r="K133" s="38">
        <f t="shared" ca="1" si="22"/>
        <v>0</v>
      </c>
    </row>
    <row r="134" spans="1:11">
      <c r="A134" s="35">
        <f t="shared" ref="A134:A156" ca="1" si="34">A133+1</f>
        <v>41160</v>
      </c>
      <c r="B134">
        <f t="shared" ca="1" si="28"/>
        <v>7</v>
      </c>
      <c r="C134">
        <f t="shared" ca="1" si="32"/>
        <v>0</v>
      </c>
      <c r="D134" t="str">
        <f t="shared" ca="1" si="29"/>
        <v>92012</v>
      </c>
      <c r="E134">
        <f t="shared" ca="1" si="30"/>
        <v>20</v>
      </c>
      <c r="F134" s="33">
        <f t="shared" ca="1" si="33"/>
        <v>0</v>
      </c>
      <c r="G134" s="33">
        <f t="shared" ref="G134:G156" ca="1" si="35">F134+G133</f>
        <v>4.2065217411000067</v>
      </c>
      <c r="H134" s="33"/>
      <c r="I134" s="38">
        <f t="shared" ca="1" si="31"/>
        <v>0</v>
      </c>
      <c r="J134" s="38">
        <f>IF(AND(Sheet1!$B$5&lt;&gt;0,Sheet1!$B$6&lt;&gt;0),IF(I134&gt;ROUND(Sheet1!$B$5/Sheet1!$B$6*Sheet2!F134,5),ROUND(Sheet1!$B$5/Sheet1!$B$6*Sheet2!F134,5),Sheet2!I134),0)</f>
        <v>0</v>
      </c>
      <c r="K134" s="38">
        <f t="shared" ref="K134:K156" ca="1" si="36">IF(I134&gt;J134,I134-J134,0)</f>
        <v>0</v>
      </c>
    </row>
    <row r="135" spans="1:11">
      <c r="A135" s="35">
        <f t="shared" ca="1" si="34"/>
        <v>41161</v>
      </c>
      <c r="B135">
        <f t="shared" ca="1" si="28"/>
        <v>1</v>
      </c>
      <c r="C135">
        <f t="shared" ca="1" si="32"/>
        <v>0</v>
      </c>
      <c r="D135" t="str">
        <f t="shared" ca="1" si="29"/>
        <v>92012</v>
      </c>
      <c r="E135">
        <f t="shared" ca="1" si="30"/>
        <v>20</v>
      </c>
      <c r="F135" s="33">
        <f t="shared" ca="1" si="33"/>
        <v>0</v>
      </c>
      <c r="G135" s="33">
        <f t="shared" ca="1" si="35"/>
        <v>4.2065217411000067</v>
      </c>
      <c r="H135" s="33"/>
      <c r="I135" s="38">
        <f t="shared" ca="1" si="31"/>
        <v>0</v>
      </c>
      <c r="J135" s="38">
        <f>IF(AND(Sheet1!$B$5&lt;&gt;0,Sheet1!$B$6&lt;&gt;0),IF(I135&gt;ROUND(Sheet1!$B$5/Sheet1!$B$6*Sheet2!F135,5),ROUND(Sheet1!$B$5/Sheet1!$B$6*Sheet2!F135,5),Sheet2!I135),0)</f>
        <v>0</v>
      </c>
      <c r="K135" s="38">
        <f t="shared" ca="1" si="36"/>
        <v>0</v>
      </c>
    </row>
    <row r="136" spans="1:11">
      <c r="A136" s="35">
        <f t="shared" ca="1" si="34"/>
        <v>41162</v>
      </c>
      <c r="B136">
        <f t="shared" ca="1" si="28"/>
        <v>2</v>
      </c>
      <c r="C136">
        <f t="shared" ca="1" si="32"/>
        <v>1</v>
      </c>
      <c r="D136" t="str">
        <f t="shared" ca="1" si="29"/>
        <v>92012</v>
      </c>
      <c r="E136">
        <f t="shared" ca="1" si="30"/>
        <v>20</v>
      </c>
      <c r="F136" s="33">
        <f t="shared" ca="1" si="33"/>
        <v>0.05</v>
      </c>
      <c r="G136" s="33">
        <f t="shared" ca="1" si="35"/>
        <v>4.2565217411000065</v>
      </c>
      <c r="H136" s="33"/>
      <c r="I136" s="38">
        <f t="shared" ca="1" si="31"/>
        <v>0</v>
      </c>
      <c r="J136" s="38">
        <f>IF(AND(Sheet1!$B$5&lt;&gt;0,Sheet1!$B$6&lt;&gt;0),IF(I136&gt;ROUND(Sheet1!$B$5/Sheet1!$B$6*Sheet2!F136,5),ROUND(Sheet1!$B$5/Sheet1!$B$6*Sheet2!F136,5),Sheet2!I136),0)</f>
        <v>0</v>
      </c>
      <c r="K136" s="38">
        <f t="shared" ca="1" si="36"/>
        <v>0</v>
      </c>
    </row>
    <row r="137" spans="1:11">
      <c r="A137" s="35">
        <f t="shared" ca="1" si="34"/>
        <v>41163</v>
      </c>
      <c r="B137">
        <f t="shared" ca="1" si="28"/>
        <v>3</v>
      </c>
      <c r="C137">
        <f t="shared" ca="1" si="32"/>
        <v>1</v>
      </c>
      <c r="D137" t="str">
        <f t="shared" ca="1" si="29"/>
        <v>92012</v>
      </c>
      <c r="E137">
        <f t="shared" ca="1" si="30"/>
        <v>20</v>
      </c>
      <c r="F137" s="33">
        <f t="shared" ca="1" si="33"/>
        <v>0.05</v>
      </c>
      <c r="G137" s="33">
        <f t="shared" ca="1" si="35"/>
        <v>4.3065217411000063</v>
      </c>
      <c r="H137" s="33"/>
      <c r="I137" s="38">
        <f t="shared" ca="1" si="31"/>
        <v>0</v>
      </c>
      <c r="J137" s="38">
        <f>IF(AND(Sheet1!$B$5&lt;&gt;0,Sheet1!$B$6&lt;&gt;0),IF(I137&gt;ROUND(Sheet1!$B$5/Sheet1!$B$6*Sheet2!F137,5),ROUND(Sheet1!$B$5/Sheet1!$B$6*Sheet2!F137,5),Sheet2!I137),0)</f>
        <v>0</v>
      </c>
      <c r="K137" s="38">
        <f t="shared" ca="1" si="36"/>
        <v>0</v>
      </c>
    </row>
    <row r="138" spans="1:11">
      <c r="A138" s="35">
        <f t="shared" ca="1" si="34"/>
        <v>41164</v>
      </c>
      <c r="B138">
        <f t="shared" ca="1" si="28"/>
        <v>4</v>
      </c>
      <c r="C138">
        <f t="shared" ca="1" si="32"/>
        <v>1</v>
      </c>
      <c r="D138" t="str">
        <f t="shared" ca="1" si="29"/>
        <v>92012</v>
      </c>
      <c r="E138">
        <f t="shared" ca="1" si="30"/>
        <v>20</v>
      </c>
      <c r="F138" s="33">
        <f t="shared" ca="1" si="33"/>
        <v>0.05</v>
      </c>
      <c r="G138" s="33">
        <f t="shared" ca="1" si="35"/>
        <v>4.3565217411000061</v>
      </c>
      <c r="H138" s="33"/>
      <c r="I138" s="38">
        <f t="shared" ca="1" si="31"/>
        <v>0</v>
      </c>
      <c r="J138" s="38">
        <f>IF(AND(Sheet1!$B$5&lt;&gt;0,Sheet1!$B$6&lt;&gt;0),IF(I138&gt;ROUND(Sheet1!$B$5/Sheet1!$B$6*Sheet2!F138,5),ROUND(Sheet1!$B$5/Sheet1!$B$6*Sheet2!F138,5),Sheet2!I138),0)</f>
        <v>0</v>
      </c>
      <c r="K138" s="38">
        <f t="shared" ca="1" si="36"/>
        <v>0</v>
      </c>
    </row>
    <row r="139" spans="1:11">
      <c r="A139" s="35">
        <f t="shared" ca="1" si="34"/>
        <v>41165</v>
      </c>
      <c r="B139">
        <f t="shared" ca="1" si="28"/>
        <v>5</v>
      </c>
      <c r="C139">
        <f t="shared" ca="1" si="32"/>
        <v>1</v>
      </c>
      <c r="D139" t="str">
        <f t="shared" ca="1" si="29"/>
        <v>92012</v>
      </c>
      <c r="E139">
        <f t="shared" ca="1" si="30"/>
        <v>20</v>
      </c>
      <c r="F139" s="33">
        <f t="shared" ca="1" si="33"/>
        <v>0.05</v>
      </c>
      <c r="G139" s="33">
        <f t="shared" ca="1" si="35"/>
        <v>4.4065217411000059</v>
      </c>
      <c r="H139" s="33"/>
      <c r="I139" s="38">
        <f t="shared" ca="1" si="31"/>
        <v>0</v>
      </c>
      <c r="J139" s="38">
        <f>IF(AND(Sheet1!$B$5&lt;&gt;0,Sheet1!$B$6&lt;&gt;0),IF(I139&gt;ROUND(Sheet1!$B$5/Sheet1!$B$6*Sheet2!F139,5),ROUND(Sheet1!$B$5/Sheet1!$B$6*Sheet2!F139,5),Sheet2!I139),0)</f>
        <v>0</v>
      </c>
      <c r="K139" s="38">
        <f t="shared" ca="1" si="36"/>
        <v>0</v>
      </c>
    </row>
    <row r="140" spans="1:11">
      <c r="A140" s="35">
        <f t="shared" ca="1" si="34"/>
        <v>41166</v>
      </c>
      <c r="B140">
        <f t="shared" ca="1" si="28"/>
        <v>6</v>
      </c>
      <c r="C140">
        <f t="shared" ca="1" si="32"/>
        <v>1</v>
      </c>
      <c r="D140" t="str">
        <f t="shared" ca="1" si="29"/>
        <v>92012</v>
      </c>
      <c r="E140">
        <f t="shared" ca="1" si="30"/>
        <v>20</v>
      </c>
      <c r="F140" s="33">
        <f t="shared" ca="1" si="33"/>
        <v>0.05</v>
      </c>
      <c r="G140" s="33">
        <f t="shared" ca="1" si="35"/>
        <v>4.4565217411000058</v>
      </c>
      <c r="H140" s="33"/>
      <c r="I140" s="38">
        <f t="shared" ca="1" si="31"/>
        <v>0</v>
      </c>
      <c r="J140" s="38">
        <f>IF(AND(Sheet1!$B$5&lt;&gt;0,Sheet1!$B$6&lt;&gt;0),IF(I140&gt;ROUND(Sheet1!$B$5/Sheet1!$B$6*Sheet2!F140,5),ROUND(Sheet1!$B$5/Sheet1!$B$6*Sheet2!F140,5),Sheet2!I140),0)</f>
        <v>0</v>
      </c>
      <c r="K140" s="38">
        <f t="shared" ca="1" si="36"/>
        <v>0</v>
      </c>
    </row>
    <row r="141" spans="1:11">
      <c r="A141" s="35">
        <f t="shared" ca="1" si="34"/>
        <v>41167</v>
      </c>
      <c r="B141">
        <f t="shared" ca="1" si="28"/>
        <v>7</v>
      </c>
      <c r="C141">
        <f t="shared" ca="1" si="32"/>
        <v>0</v>
      </c>
      <c r="D141" t="str">
        <f t="shared" ca="1" si="29"/>
        <v>92012</v>
      </c>
      <c r="E141">
        <f t="shared" ca="1" si="30"/>
        <v>20</v>
      </c>
      <c r="F141" s="33">
        <f t="shared" ca="1" si="33"/>
        <v>0</v>
      </c>
      <c r="G141" s="33">
        <f t="shared" ca="1" si="35"/>
        <v>4.4565217411000058</v>
      </c>
      <c r="H141" s="33"/>
      <c r="I141" s="38">
        <f t="shared" ca="1" si="31"/>
        <v>0</v>
      </c>
      <c r="J141" s="38">
        <f>IF(AND(Sheet1!$B$5&lt;&gt;0,Sheet1!$B$6&lt;&gt;0),IF(I141&gt;ROUND(Sheet1!$B$5/Sheet1!$B$6*Sheet2!F141,5),ROUND(Sheet1!$B$5/Sheet1!$B$6*Sheet2!F141,5),Sheet2!I141),0)</f>
        <v>0</v>
      </c>
      <c r="K141" s="38">
        <f t="shared" ca="1" si="36"/>
        <v>0</v>
      </c>
    </row>
    <row r="142" spans="1:11">
      <c r="A142" s="35">
        <f t="shared" ca="1" si="34"/>
        <v>41168</v>
      </c>
      <c r="B142">
        <f t="shared" ca="1" si="28"/>
        <v>1</v>
      </c>
      <c r="C142">
        <f t="shared" ca="1" si="32"/>
        <v>0</v>
      </c>
      <c r="D142" t="str">
        <f t="shared" ca="1" si="29"/>
        <v>92012</v>
      </c>
      <c r="E142">
        <f t="shared" ca="1" si="30"/>
        <v>20</v>
      </c>
      <c r="F142" s="33">
        <f t="shared" ca="1" si="33"/>
        <v>0</v>
      </c>
      <c r="G142" s="33">
        <f t="shared" ca="1" si="35"/>
        <v>4.4565217411000058</v>
      </c>
      <c r="H142" s="33"/>
      <c r="I142" s="38">
        <f t="shared" ca="1" si="31"/>
        <v>0</v>
      </c>
      <c r="J142" s="38">
        <f>IF(AND(Sheet1!$B$5&lt;&gt;0,Sheet1!$B$6&lt;&gt;0),IF(I142&gt;ROUND(Sheet1!$B$5/Sheet1!$B$6*Sheet2!F142,5),ROUND(Sheet1!$B$5/Sheet1!$B$6*Sheet2!F142,5),Sheet2!I142),0)</f>
        <v>0</v>
      </c>
      <c r="K142" s="38">
        <f t="shared" ca="1" si="36"/>
        <v>0</v>
      </c>
    </row>
    <row r="143" spans="1:11">
      <c r="A143" s="35">
        <f t="shared" ca="1" si="34"/>
        <v>41169</v>
      </c>
      <c r="B143">
        <f t="shared" ca="1" si="28"/>
        <v>2</v>
      </c>
      <c r="C143">
        <f t="shared" ca="1" si="32"/>
        <v>1</v>
      </c>
      <c r="D143" t="str">
        <f t="shared" ca="1" si="29"/>
        <v>92012</v>
      </c>
      <c r="E143">
        <f t="shared" ca="1" si="30"/>
        <v>20</v>
      </c>
      <c r="F143" s="33">
        <f t="shared" ca="1" si="33"/>
        <v>0.05</v>
      </c>
      <c r="G143" s="33">
        <f t="shared" ca="1" si="35"/>
        <v>4.5065217411000056</v>
      </c>
      <c r="H143" s="33"/>
      <c r="I143" s="38">
        <f t="shared" ca="1" si="31"/>
        <v>0</v>
      </c>
      <c r="J143" s="38">
        <f>IF(AND(Sheet1!$B$5&lt;&gt;0,Sheet1!$B$6&lt;&gt;0),IF(I143&gt;ROUND(Sheet1!$B$5/Sheet1!$B$6*Sheet2!F143,5),ROUND(Sheet1!$B$5/Sheet1!$B$6*Sheet2!F143,5),Sheet2!I143),0)</f>
        <v>0</v>
      </c>
      <c r="K143" s="38">
        <f t="shared" ca="1" si="36"/>
        <v>0</v>
      </c>
    </row>
    <row r="144" spans="1:11">
      <c r="A144" s="35">
        <f t="shared" ca="1" si="34"/>
        <v>41170</v>
      </c>
      <c r="B144">
        <f t="shared" ca="1" si="28"/>
        <v>3</v>
      </c>
      <c r="C144">
        <f t="shared" ca="1" si="32"/>
        <v>1</v>
      </c>
      <c r="D144" t="str">
        <f t="shared" ca="1" si="29"/>
        <v>92012</v>
      </c>
      <c r="E144">
        <f t="shared" ca="1" si="30"/>
        <v>20</v>
      </c>
      <c r="F144" s="33">
        <f t="shared" ca="1" si="33"/>
        <v>0.05</v>
      </c>
      <c r="G144" s="33">
        <f t="shared" ca="1" si="35"/>
        <v>4.5565217411000054</v>
      </c>
      <c r="H144" s="33"/>
      <c r="I144" s="38">
        <f t="shared" ca="1" si="31"/>
        <v>0</v>
      </c>
      <c r="J144" s="38">
        <f>IF(AND(Sheet1!$B$5&lt;&gt;0,Sheet1!$B$6&lt;&gt;0),IF(I144&gt;ROUND(Sheet1!$B$5/Sheet1!$B$6*Sheet2!F144,5),ROUND(Sheet1!$B$5/Sheet1!$B$6*Sheet2!F144,5),Sheet2!I144),0)</f>
        <v>0</v>
      </c>
      <c r="K144" s="38">
        <f t="shared" ca="1" si="36"/>
        <v>0</v>
      </c>
    </row>
    <row r="145" spans="1:11">
      <c r="A145" s="35">
        <f t="shared" ca="1" si="34"/>
        <v>41171</v>
      </c>
      <c r="B145">
        <f t="shared" ca="1" si="28"/>
        <v>4</v>
      </c>
      <c r="C145">
        <f t="shared" ca="1" si="32"/>
        <v>1</v>
      </c>
      <c r="D145" t="str">
        <f t="shared" ca="1" si="29"/>
        <v>92012</v>
      </c>
      <c r="E145">
        <f t="shared" ca="1" si="30"/>
        <v>20</v>
      </c>
      <c r="F145" s="33">
        <f t="shared" ca="1" si="33"/>
        <v>0.05</v>
      </c>
      <c r="G145" s="33">
        <f t="shared" ca="1" si="35"/>
        <v>4.6065217411000052</v>
      </c>
      <c r="H145" s="33"/>
      <c r="I145" s="38">
        <f t="shared" ca="1" si="31"/>
        <v>0</v>
      </c>
      <c r="J145" s="38">
        <f>IF(AND(Sheet1!$B$5&lt;&gt;0,Sheet1!$B$6&lt;&gt;0),IF(I145&gt;ROUND(Sheet1!$B$5/Sheet1!$B$6*Sheet2!F145,5),ROUND(Sheet1!$B$5/Sheet1!$B$6*Sheet2!F145,5),Sheet2!I145),0)</f>
        <v>0</v>
      </c>
      <c r="K145" s="38">
        <f t="shared" ca="1" si="36"/>
        <v>0</v>
      </c>
    </row>
    <row r="146" spans="1:11">
      <c r="A146" s="35">
        <f t="shared" ca="1" si="34"/>
        <v>41172</v>
      </c>
      <c r="B146">
        <f t="shared" ca="1" si="28"/>
        <v>5</v>
      </c>
      <c r="C146">
        <f t="shared" ca="1" si="32"/>
        <v>1</v>
      </c>
      <c r="D146" t="str">
        <f t="shared" ca="1" si="29"/>
        <v>92012</v>
      </c>
      <c r="E146">
        <f t="shared" ca="1" si="30"/>
        <v>20</v>
      </c>
      <c r="F146" s="33">
        <f t="shared" ca="1" si="33"/>
        <v>0.05</v>
      </c>
      <c r="G146" s="33">
        <f t="shared" ca="1" si="35"/>
        <v>4.6565217411000051</v>
      </c>
      <c r="H146" s="33"/>
      <c r="I146" s="38">
        <f t="shared" ca="1" si="31"/>
        <v>0</v>
      </c>
      <c r="J146" s="38">
        <f>IF(AND(Sheet1!$B$5&lt;&gt;0,Sheet1!$B$6&lt;&gt;0),IF(I146&gt;ROUND(Sheet1!$B$5/Sheet1!$B$6*Sheet2!F146,5),ROUND(Sheet1!$B$5/Sheet1!$B$6*Sheet2!F146,5),Sheet2!I146),0)</f>
        <v>0</v>
      </c>
      <c r="K146" s="38">
        <f t="shared" ca="1" si="36"/>
        <v>0</v>
      </c>
    </row>
    <row r="147" spans="1:11">
      <c r="A147" s="35">
        <f t="shared" ca="1" si="34"/>
        <v>41173</v>
      </c>
      <c r="B147">
        <f t="shared" ca="1" si="28"/>
        <v>6</v>
      </c>
      <c r="C147">
        <f t="shared" ca="1" si="32"/>
        <v>1</v>
      </c>
      <c r="D147" t="str">
        <f t="shared" ca="1" si="29"/>
        <v>92012</v>
      </c>
      <c r="E147">
        <f t="shared" ca="1" si="30"/>
        <v>20</v>
      </c>
      <c r="F147" s="33">
        <f t="shared" ca="1" si="33"/>
        <v>0.05</v>
      </c>
      <c r="G147" s="33">
        <f t="shared" ca="1" si="35"/>
        <v>4.7065217411000049</v>
      </c>
      <c r="H147" s="33"/>
      <c r="I147" s="38">
        <f t="shared" ca="1" si="31"/>
        <v>0</v>
      </c>
      <c r="J147" s="38">
        <f>IF(AND(Sheet1!$B$5&lt;&gt;0,Sheet1!$B$6&lt;&gt;0),IF(I147&gt;ROUND(Sheet1!$B$5/Sheet1!$B$6*Sheet2!F147,5),ROUND(Sheet1!$B$5/Sheet1!$B$6*Sheet2!F147,5),Sheet2!I147),0)</f>
        <v>0</v>
      </c>
      <c r="K147" s="38">
        <f t="shared" ca="1" si="36"/>
        <v>0</v>
      </c>
    </row>
    <row r="148" spans="1:11">
      <c r="A148" s="35">
        <f t="shared" ca="1" si="34"/>
        <v>41174</v>
      </c>
      <c r="B148">
        <f t="shared" ca="1" si="28"/>
        <v>7</v>
      </c>
      <c r="C148">
        <f t="shared" ca="1" si="32"/>
        <v>0</v>
      </c>
      <c r="D148" t="str">
        <f t="shared" ca="1" si="29"/>
        <v>92012</v>
      </c>
      <c r="E148">
        <f t="shared" ca="1" si="30"/>
        <v>20</v>
      </c>
      <c r="F148" s="33">
        <f t="shared" ca="1" si="33"/>
        <v>0</v>
      </c>
      <c r="G148" s="33">
        <f t="shared" ca="1" si="35"/>
        <v>4.7065217411000049</v>
      </c>
      <c r="H148" s="33"/>
      <c r="I148" s="38">
        <f t="shared" ca="1" si="31"/>
        <v>0</v>
      </c>
      <c r="J148" s="38">
        <f>IF(AND(Sheet1!$B$5&lt;&gt;0,Sheet1!$B$6&lt;&gt;0),IF(I148&gt;ROUND(Sheet1!$B$5/Sheet1!$B$6*Sheet2!F148,5),ROUND(Sheet1!$B$5/Sheet1!$B$6*Sheet2!F148,5),Sheet2!I148),0)</f>
        <v>0</v>
      </c>
      <c r="K148" s="38">
        <f t="shared" ca="1" si="36"/>
        <v>0</v>
      </c>
    </row>
    <row r="149" spans="1:11">
      <c r="A149" s="35">
        <f t="shared" ca="1" si="34"/>
        <v>41175</v>
      </c>
      <c r="B149">
        <f t="shared" ca="1" si="28"/>
        <v>1</v>
      </c>
      <c r="C149">
        <f t="shared" ca="1" si="32"/>
        <v>0</v>
      </c>
      <c r="D149" t="str">
        <f t="shared" ca="1" si="29"/>
        <v>92012</v>
      </c>
      <c r="E149">
        <f t="shared" ca="1" si="30"/>
        <v>20</v>
      </c>
      <c r="F149" s="33">
        <f t="shared" ca="1" si="33"/>
        <v>0</v>
      </c>
      <c r="G149" s="33">
        <f t="shared" ca="1" si="35"/>
        <v>4.7065217411000049</v>
      </c>
      <c r="H149" s="33"/>
      <c r="I149" s="38">
        <f t="shared" ca="1" si="31"/>
        <v>0</v>
      </c>
      <c r="J149" s="38">
        <f>IF(AND(Sheet1!$B$5&lt;&gt;0,Sheet1!$B$6&lt;&gt;0),IF(I149&gt;ROUND(Sheet1!$B$5/Sheet1!$B$6*Sheet2!F149,5),ROUND(Sheet1!$B$5/Sheet1!$B$6*Sheet2!F149,5),Sheet2!I149),0)</f>
        <v>0</v>
      </c>
      <c r="K149" s="38">
        <f t="shared" ca="1" si="36"/>
        <v>0</v>
      </c>
    </row>
    <row r="150" spans="1:11">
      <c r="A150" s="35">
        <f t="shared" ca="1" si="34"/>
        <v>41176</v>
      </c>
      <c r="B150">
        <f t="shared" ca="1" si="28"/>
        <v>2</v>
      </c>
      <c r="C150">
        <f t="shared" ca="1" si="32"/>
        <v>1</v>
      </c>
      <c r="D150" t="str">
        <f t="shared" ca="1" si="29"/>
        <v>92012</v>
      </c>
      <c r="E150">
        <f t="shared" ca="1" si="30"/>
        <v>20</v>
      </c>
      <c r="F150" s="33">
        <f t="shared" ca="1" si="33"/>
        <v>0.05</v>
      </c>
      <c r="G150" s="33">
        <f t="shared" ca="1" si="35"/>
        <v>4.7565217411000047</v>
      </c>
      <c r="H150" s="33"/>
      <c r="I150" s="38">
        <f t="shared" ca="1" si="31"/>
        <v>0</v>
      </c>
      <c r="J150" s="38">
        <f>IF(AND(Sheet1!$B$5&lt;&gt;0,Sheet1!$B$6&lt;&gt;0),IF(I150&gt;ROUND(Sheet1!$B$5/Sheet1!$B$6*Sheet2!F150,5),ROUND(Sheet1!$B$5/Sheet1!$B$6*Sheet2!F150,5),Sheet2!I150),0)</f>
        <v>0</v>
      </c>
      <c r="K150" s="38">
        <f t="shared" ca="1" si="36"/>
        <v>0</v>
      </c>
    </row>
    <row r="151" spans="1:11">
      <c r="A151" s="35">
        <f t="shared" ca="1" si="34"/>
        <v>41177</v>
      </c>
      <c r="B151">
        <f t="shared" ca="1" si="28"/>
        <v>3</v>
      </c>
      <c r="C151">
        <f t="shared" ca="1" si="32"/>
        <v>1</v>
      </c>
      <c r="D151" t="str">
        <f t="shared" ca="1" si="29"/>
        <v>92012</v>
      </c>
      <c r="E151">
        <f t="shared" ca="1" si="30"/>
        <v>20</v>
      </c>
      <c r="F151" s="33">
        <f t="shared" ca="1" si="33"/>
        <v>0.05</v>
      </c>
      <c r="G151" s="33">
        <f t="shared" ca="1" si="35"/>
        <v>4.8065217411000045</v>
      </c>
      <c r="H151" s="33"/>
      <c r="I151" s="38">
        <f t="shared" ca="1" si="31"/>
        <v>0</v>
      </c>
      <c r="J151" s="38">
        <f>IF(AND(Sheet1!$B$5&lt;&gt;0,Sheet1!$B$6&lt;&gt;0),IF(I151&gt;ROUND(Sheet1!$B$5/Sheet1!$B$6*Sheet2!F151,5),ROUND(Sheet1!$B$5/Sheet1!$B$6*Sheet2!F151,5),Sheet2!I151),0)</f>
        <v>0</v>
      </c>
      <c r="K151" s="38">
        <f t="shared" ca="1" si="36"/>
        <v>0</v>
      </c>
    </row>
    <row r="152" spans="1:11">
      <c r="A152" s="35">
        <f t="shared" ca="1" si="34"/>
        <v>41178</v>
      </c>
      <c r="B152">
        <f t="shared" ca="1" si="28"/>
        <v>4</v>
      </c>
      <c r="C152">
        <f t="shared" ca="1" si="32"/>
        <v>1</v>
      </c>
      <c r="D152" t="str">
        <f t="shared" ca="1" si="29"/>
        <v>92012</v>
      </c>
      <c r="E152">
        <f t="shared" ca="1" si="30"/>
        <v>20</v>
      </c>
      <c r="F152" s="33">
        <f t="shared" ca="1" si="33"/>
        <v>0.05</v>
      </c>
      <c r="G152" s="33">
        <f t="shared" ca="1" si="35"/>
        <v>4.8565217411000043</v>
      </c>
      <c r="H152" s="33"/>
      <c r="I152" s="38">
        <f t="shared" ca="1" si="31"/>
        <v>0</v>
      </c>
      <c r="J152" s="38">
        <f>IF(AND(Sheet1!$B$5&lt;&gt;0,Sheet1!$B$6&lt;&gt;0),IF(I152&gt;ROUND(Sheet1!$B$5/Sheet1!$B$6*Sheet2!F152,5),ROUND(Sheet1!$B$5/Sheet1!$B$6*Sheet2!F152,5),Sheet2!I152),0)</f>
        <v>0</v>
      </c>
      <c r="K152" s="38">
        <f t="shared" ca="1" si="36"/>
        <v>0</v>
      </c>
    </row>
    <row r="153" spans="1:11">
      <c r="A153" s="35">
        <f t="shared" ca="1" si="34"/>
        <v>41179</v>
      </c>
      <c r="B153">
        <f t="shared" ca="1" si="28"/>
        <v>5</v>
      </c>
      <c r="C153">
        <f t="shared" ca="1" si="32"/>
        <v>1</v>
      </c>
      <c r="D153" t="str">
        <f t="shared" ca="1" si="29"/>
        <v>92012</v>
      </c>
      <c r="E153">
        <f t="shared" ca="1" si="30"/>
        <v>20</v>
      </c>
      <c r="F153" s="33">
        <f t="shared" ca="1" si="33"/>
        <v>0.05</v>
      </c>
      <c r="G153" s="33">
        <f t="shared" ca="1" si="35"/>
        <v>4.9065217411000042</v>
      </c>
      <c r="H153" s="33"/>
      <c r="I153" s="38">
        <f t="shared" ca="1" si="31"/>
        <v>0</v>
      </c>
      <c r="J153" s="38">
        <f>IF(AND(Sheet1!$B$5&lt;&gt;0,Sheet1!$B$6&lt;&gt;0),IF(I153&gt;ROUND(Sheet1!$B$5/Sheet1!$B$6*Sheet2!F153,5),ROUND(Sheet1!$B$5/Sheet1!$B$6*Sheet2!F153,5),Sheet2!I153),0)</f>
        <v>0</v>
      </c>
      <c r="K153" s="38">
        <f t="shared" ca="1" si="36"/>
        <v>0</v>
      </c>
    </row>
    <row r="154" spans="1:11">
      <c r="A154" s="35">
        <f t="shared" ca="1" si="34"/>
        <v>41180</v>
      </c>
      <c r="B154">
        <f t="shared" ca="1" si="28"/>
        <v>6</v>
      </c>
      <c r="C154">
        <f t="shared" ca="1" si="32"/>
        <v>1</v>
      </c>
      <c r="D154" t="str">
        <f t="shared" ca="1" si="29"/>
        <v>92012</v>
      </c>
      <c r="E154">
        <f t="shared" ca="1" si="30"/>
        <v>20</v>
      </c>
      <c r="F154" s="33">
        <f t="shared" ca="1" si="33"/>
        <v>0.05</v>
      </c>
      <c r="G154" s="33">
        <f t="shared" ca="1" si="35"/>
        <v>4.956521741100004</v>
      </c>
      <c r="H154" s="33"/>
      <c r="I154" s="38">
        <f t="shared" ca="1" si="31"/>
        <v>0</v>
      </c>
      <c r="J154" s="38">
        <f>IF(AND(Sheet1!$B$5&lt;&gt;0,Sheet1!$B$6&lt;&gt;0),IF(I154&gt;ROUND(Sheet1!$B$5/Sheet1!$B$6*Sheet2!F154,5),ROUND(Sheet1!$B$5/Sheet1!$B$6*Sheet2!F154,5),Sheet2!I154),0)</f>
        <v>0</v>
      </c>
      <c r="K154" s="38">
        <f t="shared" ca="1" si="36"/>
        <v>0</v>
      </c>
    </row>
    <row r="155" spans="1:11">
      <c r="A155" s="35">
        <f t="shared" ca="1" si="34"/>
        <v>41181</v>
      </c>
      <c r="B155">
        <f t="shared" ca="1" si="28"/>
        <v>7</v>
      </c>
      <c r="C155">
        <f t="shared" ca="1" si="32"/>
        <v>0</v>
      </c>
      <c r="D155" t="str">
        <f t="shared" ca="1" si="29"/>
        <v>92012</v>
      </c>
      <c r="E155">
        <f t="shared" ca="1" si="30"/>
        <v>20</v>
      </c>
      <c r="F155" s="33">
        <f t="shared" ca="1" si="33"/>
        <v>0</v>
      </c>
      <c r="G155" s="33">
        <f t="shared" ca="1" si="35"/>
        <v>4.956521741100004</v>
      </c>
      <c r="H155" s="33"/>
      <c r="I155" s="38">
        <f t="shared" ca="1" si="31"/>
        <v>0</v>
      </c>
      <c r="J155" s="38">
        <f>IF(AND(Sheet1!$B$5&lt;&gt;0,Sheet1!$B$6&lt;&gt;0),IF(I155&gt;ROUND(Sheet1!$B$5/Sheet1!$B$6*Sheet2!F155,5),ROUND(Sheet1!$B$5/Sheet1!$B$6*Sheet2!F155,5),Sheet2!I155),0)</f>
        <v>0</v>
      </c>
      <c r="K155" s="38">
        <f t="shared" ca="1" si="36"/>
        <v>0</v>
      </c>
    </row>
    <row r="156" spans="1:11">
      <c r="A156" s="35">
        <f t="shared" ca="1" si="34"/>
        <v>41182</v>
      </c>
      <c r="B156">
        <f t="shared" ca="1" si="28"/>
        <v>1</v>
      </c>
      <c r="C156">
        <f t="shared" ca="1" si="32"/>
        <v>0</v>
      </c>
      <c r="D156" t="str">
        <f t="shared" ca="1" si="29"/>
        <v>92012</v>
      </c>
      <c r="E156">
        <f t="shared" ca="1" si="30"/>
        <v>20</v>
      </c>
      <c r="F156" s="33">
        <f t="shared" ca="1" si="33"/>
        <v>0</v>
      </c>
      <c r="G156" s="33">
        <f t="shared" ca="1" si="35"/>
        <v>4.956521741100004</v>
      </c>
      <c r="H156" s="33"/>
      <c r="I156" s="38">
        <f t="shared" ca="1" si="31"/>
        <v>0</v>
      </c>
      <c r="J156" s="38">
        <f>IF(AND(Sheet1!$B$5&lt;&gt;0,Sheet1!$B$6&lt;&gt;0),IF(I156&gt;ROUND(Sheet1!$B$5/Sheet1!$B$6*Sheet2!F156,5),ROUND(Sheet1!$B$5/Sheet1!$B$6*Sheet2!F156,5),Sheet2!I156),0)</f>
        <v>0</v>
      </c>
      <c r="K156" s="38">
        <f t="shared" ca="1" si="36"/>
        <v>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kmfisher</dc:creator>
  <cp:lastModifiedBy>Chad Hartvigsen</cp:lastModifiedBy>
  <dcterms:created xsi:type="dcterms:W3CDTF">2011-11-21T18:14:37Z</dcterms:created>
  <dcterms:modified xsi:type="dcterms:W3CDTF">2012-03-28T20:37:56Z</dcterms:modified>
</cp:coreProperties>
</file>