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00_gastherm\!tests\!Merapi\!Geocal-MGasOnly\"/>
    </mc:Choice>
  </mc:AlternateContent>
  <xr:revisionPtr revIDLastSave="0" documentId="13_ncr:1_{878CC981-7D2A-4043-9A7F-9580F14723A3}" xr6:coauthVersionLast="47" xr6:coauthVersionMax="47" xr10:uidLastSave="{00000000-0000-0000-0000-000000000000}"/>
  <bookViews>
    <workbookView xWindow="1106" yWindow="0" windowWidth="31765" windowHeight="17837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  <c r="H27" i="1"/>
  <c r="H28" i="1"/>
  <c r="H29" i="1"/>
  <c r="H30" i="1"/>
  <c r="H31" i="1"/>
  <c r="H32" i="1"/>
  <c r="H33" i="1"/>
  <c r="H42" i="1"/>
  <c r="H39" i="1"/>
  <c r="E33" i="1"/>
  <c r="D42" i="1"/>
  <c r="D39" i="1"/>
  <c r="E17" i="1"/>
  <c r="F12" i="1" s="1"/>
  <c r="D8" i="1"/>
  <c r="I8" i="1" s="1"/>
  <c r="D9" i="1"/>
  <c r="I9" i="1" s="1"/>
  <c r="D10" i="1"/>
  <c r="I10" i="1" s="1"/>
  <c r="D11" i="1"/>
  <c r="I11" i="1" s="1"/>
  <c r="D12" i="1"/>
  <c r="I12" i="1" s="1"/>
  <c r="D13" i="1"/>
  <c r="I13" i="1" s="1"/>
  <c r="D14" i="1"/>
  <c r="I14" i="1" s="1"/>
  <c r="D15" i="1"/>
  <c r="I15" i="1" s="1"/>
  <c r="D16" i="1"/>
  <c r="I16" i="1" s="1"/>
  <c r="U16" i="1"/>
  <c r="U15" i="1"/>
  <c r="U14" i="1"/>
  <c r="U13" i="1"/>
  <c r="U12" i="1"/>
  <c r="U11" i="1"/>
  <c r="U10" i="1"/>
  <c r="U9" i="1"/>
  <c r="R16" i="1"/>
  <c r="R15" i="1"/>
  <c r="R14" i="1"/>
  <c r="R13" i="1"/>
  <c r="R12" i="1"/>
  <c r="R11" i="1"/>
  <c r="R10" i="1"/>
  <c r="R9" i="1"/>
  <c r="R8" i="1"/>
  <c r="C17" i="1"/>
  <c r="I17" i="1" l="1"/>
  <c r="E34" i="1" s="1"/>
  <c r="D17" i="1"/>
  <c r="F13" i="1"/>
  <c r="F14" i="1"/>
  <c r="F9" i="1"/>
  <c r="F15" i="1"/>
  <c r="F10" i="1"/>
  <c r="F16" i="1"/>
  <c r="F11" i="1"/>
  <c r="R17" i="1"/>
  <c r="S13" i="1" s="1"/>
  <c r="U17" i="1"/>
  <c r="V12" i="1" s="1"/>
  <c r="H34" i="1" l="1"/>
  <c r="S9" i="1"/>
  <c r="S12" i="1"/>
  <c r="S10" i="1"/>
  <c r="S16" i="1"/>
  <c r="S8" i="1"/>
  <c r="S15" i="1"/>
  <c r="S11" i="1"/>
  <c r="F17" i="1"/>
  <c r="V10" i="1"/>
  <c r="S14" i="1"/>
  <c r="V11" i="1"/>
  <c r="V15" i="1"/>
  <c r="V13" i="1"/>
  <c r="V16" i="1"/>
  <c r="V9" i="1"/>
  <c r="V14" i="1"/>
  <c r="S17" i="1" l="1"/>
  <c r="V17" i="1"/>
</calcChain>
</file>

<file path=xl/sharedStrings.xml><?xml version="1.0" encoding="utf-8"?>
<sst xmlns="http://schemas.openxmlformats.org/spreadsheetml/2006/main" count="74" uniqueCount="47">
  <si>
    <t>H2O</t>
  </si>
  <si>
    <t>CO2</t>
  </si>
  <si>
    <t xml:space="preserve">H2 </t>
  </si>
  <si>
    <t>SO2</t>
  </si>
  <si>
    <t>H2S</t>
  </si>
  <si>
    <t>HCl</t>
  </si>
  <si>
    <t xml:space="preserve">CO </t>
  </si>
  <si>
    <t xml:space="preserve">S2 </t>
  </si>
  <si>
    <t xml:space="preserve">HF </t>
  </si>
  <si>
    <t>Le Guern, F., Gerlach, T.M., Nohl, A., 1982. Field gas chromato-graph analyses</t>
  </si>
  <si>
    <t>of gases from a glowing dome at Merapi volcano, Java, Indonesia, 1977, 1978, 1979.</t>
  </si>
  <si>
    <t>J. Volcanol. Geotherm. Res. 47, 223±245.</t>
  </si>
  <si>
    <t>Merapi gas analysis, Sample 79-2 in:</t>
  </si>
  <si>
    <t>mol%</t>
  </si>
  <si>
    <t xml:space="preserve"> Enter kilograms of H2O gas in analysis</t>
  </si>
  <si>
    <t>sum</t>
  </si>
  <si>
    <t>mol wt.</t>
  </si>
  <si>
    <t>Option 2:  moles</t>
  </si>
  <si>
    <t>% * wt</t>
  </si>
  <si>
    <t>wt% incl H2O</t>
  </si>
  <si>
    <t>wt% no H2O</t>
  </si>
  <si>
    <t>mol% no H2O</t>
  </si>
  <si>
    <t xml:space="preserve"> Input weight fraction of total gas in total discharge</t>
  </si>
  <si>
    <t>Geocal runtime options:</t>
  </si>
  <si>
    <t xml:space="preserve"> - gas calculations only</t>
  </si>
  <si>
    <t>mole frac</t>
  </si>
  <si>
    <t>mol frac x mol wt</t>
  </si>
  <si>
    <t xml:space="preserve"> grams/mole Merapi gas</t>
  </si>
  <si>
    <t>moles</t>
  </si>
  <si>
    <t>g/mol</t>
  </si>
  <si>
    <t>grams</t>
  </si>
  <si>
    <t>moles, geocal output</t>
  </si>
  <si>
    <t>moles/kg</t>
  </si>
  <si>
    <t>kg</t>
  </si>
  <si>
    <t xml:space="preserve"> - Option 1: mole% ("Is the gas data in mole% (H2O gas excluded) (1) or in moles (2) ?")</t>
  </si>
  <si>
    <t xml:space="preserve">H+   </t>
  </si>
  <si>
    <t xml:space="preserve">H2O  </t>
  </si>
  <si>
    <t xml:space="preserve">Cl-  </t>
  </si>
  <si>
    <t>SO4--</t>
  </si>
  <si>
    <t>HCO3-</t>
  </si>
  <si>
    <t xml:space="preserve">HS-  </t>
  </si>
  <si>
    <t xml:space="preserve">F-   </t>
  </si>
  <si>
    <t>Geocal output</t>
  </si>
  <si>
    <t>Sum, moles</t>
  </si>
  <si>
    <t>Mass if 20.59 g/mol</t>
  </si>
  <si>
    <t>scale to 1000g</t>
  </si>
  <si>
    <t>moles, geocal scaled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</si>
</sst>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00E+00"/>
    <numFmt numFmtId="166" formatCode="0.0000000E+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2" fontId="0" fillId="0" borderId="0" xfId="0" applyNumberFormat="1"/>
    <xf numFmtId="164" fontId="0" fillId="0" borderId="0" xfId="0" applyNumberFormat="1"/>
    <xf numFmtId="2" fontId="2" fillId="0" borderId="0" xfId="0" applyNumberFormat="1" applyFont="1"/>
    <xf numFmtId="0" fontId="2" fillId="0" borderId="0" xfId="0" applyFont="1"/>
    <xf numFmtId="11" fontId="0" fillId="0" borderId="0" xfId="0" applyNumberFormat="1"/>
    <xf numFmtId="165" fontId="0" fillId="0" borderId="0" xfId="0" applyNumberForma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V42"/>
  <sheetViews>
    <sheetView tabSelected="1" workbookViewId="0">
      <selection activeCell="H34" sqref="H34"/>
    </sheetView>
  </sheetViews>
  <sheetFormatPr defaultRowHeight="14.6" x14ac:dyDescent="0.4"/>
  <cols>
    <col min="5" max="5" width="13.53515625" customWidth="1"/>
    <col min="6" max="6" width="9.23046875" customWidth="1"/>
    <col min="8" max="8" width="13.07421875" bestFit="1" customWidth="1"/>
    <col min="11" max="18" width="9.23046875" customWidth="1"/>
  </cols>
  <sheetData>
    <row r="2" spans="2:22" x14ac:dyDescent="0.4">
      <c r="C2" t="s">
        <v>12</v>
      </c>
    </row>
    <row r="3" spans="2:22" x14ac:dyDescent="0.4">
      <c r="D3" t="s">
        <v>9</v>
      </c>
    </row>
    <row r="4" spans="2:22" x14ac:dyDescent="0.4">
      <c r="D4" t="s">
        <v>10</v>
      </c>
    </row>
    <row r="5" spans="2:22" x14ac:dyDescent="0.4">
      <c r="D5" t="s">
        <v>11</v>
      </c>
    </row>
    <row r="7" spans="2:22" x14ac:dyDescent="0.4">
      <c r="C7" t="s">
        <v>13</v>
      </c>
      <c r="D7" t="s">
        <v>25</v>
      </c>
      <c r="F7" t="s">
        <v>21</v>
      </c>
      <c r="H7" t="s">
        <v>16</v>
      </c>
      <c r="I7" t="s">
        <v>26</v>
      </c>
      <c r="P7" t="s">
        <v>13</v>
      </c>
      <c r="Q7" t="s">
        <v>16</v>
      </c>
      <c r="R7" t="s">
        <v>18</v>
      </c>
      <c r="S7" t="s">
        <v>19</v>
      </c>
      <c r="U7" t="s">
        <v>18</v>
      </c>
      <c r="V7" t="s">
        <v>20</v>
      </c>
    </row>
    <row r="8" spans="2:22" x14ac:dyDescent="0.4">
      <c r="B8" t="s">
        <v>0</v>
      </c>
      <c r="C8" s="2">
        <v>88.87</v>
      </c>
      <c r="D8" s="3">
        <f>C8/100</f>
        <v>0.88870000000000005</v>
      </c>
      <c r="E8" s="2"/>
      <c r="F8" s="2"/>
      <c r="G8" s="2"/>
      <c r="H8" s="2">
        <v>18.0153</v>
      </c>
      <c r="I8" s="3">
        <f>D8*H8</f>
        <v>16.01019711</v>
      </c>
      <c r="J8" s="2"/>
      <c r="K8" s="2"/>
      <c r="L8" s="2"/>
      <c r="M8" s="2"/>
      <c r="N8" s="2"/>
      <c r="O8" t="s">
        <v>0</v>
      </c>
      <c r="P8" s="2">
        <v>88.87</v>
      </c>
      <c r="Q8" s="2">
        <v>18.0153</v>
      </c>
      <c r="R8" s="2">
        <f>P8*Q8</f>
        <v>1601.0197110000001</v>
      </c>
      <c r="S8" s="2">
        <f>R8/R$17*100</f>
        <v>77.755993756456093</v>
      </c>
      <c r="T8" s="2"/>
      <c r="U8" s="2"/>
      <c r="V8" s="2"/>
    </row>
    <row r="9" spans="2:22" x14ac:dyDescent="0.4">
      <c r="B9" t="s">
        <v>1</v>
      </c>
      <c r="C9" s="2">
        <v>7.07</v>
      </c>
      <c r="D9" s="3">
        <f t="shared" ref="D9:D16" si="0">C9/100</f>
        <v>7.0699999999999999E-2</v>
      </c>
      <c r="E9" s="2">
        <v>7.07</v>
      </c>
      <c r="F9" s="2">
        <f>E9/E$17*100</f>
        <v>60.170212765957451</v>
      </c>
      <c r="G9" s="2"/>
      <c r="H9" s="2">
        <v>44.009799999999998</v>
      </c>
      <c r="I9" s="3">
        <f t="shared" ref="I9:I16" si="1">D9*H9</f>
        <v>3.1114928599999998</v>
      </c>
      <c r="J9" s="2"/>
      <c r="K9" s="2"/>
      <c r="L9" s="2"/>
      <c r="M9" s="2"/>
      <c r="N9" s="2"/>
      <c r="O9" t="s">
        <v>1</v>
      </c>
      <c r="P9" s="2">
        <v>7.07</v>
      </c>
      <c r="Q9" s="2">
        <v>44.009799999999998</v>
      </c>
      <c r="R9" s="2">
        <f t="shared" ref="R9:R16" si="2">P9*Q9</f>
        <v>311.14928600000002</v>
      </c>
      <c r="S9" s="2">
        <f t="shared" ref="S9:S16" si="3">R9/R$17*100</f>
        <v>15.111445395278938</v>
      </c>
      <c r="T9" s="2"/>
      <c r="U9" s="2">
        <f>P9*Q9</f>
        <v>311.14928600000002</v>
      </c>
      <c r="V9" s="2">
        <f t="shared" ref="V9:V16" si="4">U9/U$17*100</f>
        <v>67.934908980997449</v>
      </c>
    </row>
    <row r="10" spans="2:22" x14ac:dyDescent="0.4">
      <c r="B10" t="s">
        <v>2</v>
      </c>
      <c r="C10" s="2">
        <v>1.54</v>
      </c>
      <c r="D10" s="3">
        <f t="shared" si="0"/>
        <v>1.54E-2</v>
      </c>
      <c r="E10" s="2">
        <v>1.54</v>
      </c>
      <c r="F10" s="2">
        <f t="shared" ref="F10:F16" si="5">E10/E$17*100</f>
        <v>13.106382978723408</v>
      </c>
      <c r="G10" s="2"/>
      <c r="H10" s="2">
        <v>2.0158</v>
      </c>
      <c r="I10" s="3">
        <f t="shared" si="1"/>
        <v>3.1043320000000003E-2</v>
      </c>
      <c r="J10" s="2"/>
      <c r="K10" s="2"/>
      <c r="L10" s="2"/>
      <c r="M10" s="2"/>
      <c r="N10" s="2"/>
      <c r="O10" t="s">
        <v>2</v>
      </c>
      <c r="P10" s="2">
        <v>1.54</v>
      </c>
      <c r="Q10" s="2">
        <v>2.0158</v>
      </c>
      <c r="R10" s="2">
        <f t="shared" si="2"/>
        <v>3.1043320000000003</v>
      </c>
      <c r="S10" s="2">
        <f t="shared" si="3"/>
        <v>0.15076667573268049</v>
      </c>
      <c r="T10" s="2"/>
      <c r="U10" s="2">
        <f t="shared" ref="U10:U16" si="6">P10*Q10</f>
        <v>3.1043320000000003</v>
      </c>
      <c r="V10" s="2">
        <f t="shared" si="4"/>
        <v>0.67778562045872026</v>
      </c>
    </row>
    <row r="11" spans="2:22" x14ac:dyDescent="0.4">
      <c r="B11" t="s">
        <v>3</v>
      </c>
      <c r="C11" s="2">
        <v>1.1499999999999999</v>
      </c>
      <c r="D11" s="3">
        <f t="shared" si="0"/>
        <v>1.15E-2</v>
      </c>
      <c r="E11" s="2">
        <v>1.1499999999999999</v>
      </c>
      <c r="F11" s="2">
        <f t="shared" si="5"/>
        <v>9.787234042553191</v>
      </c>
      <c r="G11" s="2"/>
      <c r="H11" s="2">
        <v>64.06</v>
      </c>
      <c r="I11" s="3">
        <f t="shared" si="1"/>
        <v>0.73669000000000007</v>
      </c>
      <c r="J11" s="2"/>
      <c r="K11" s="2"/>
      <c r="L11" s="2"/>
      <c r="M11" s="2"/>
      <c r="N11" s="2"/>
      <c r="O11" t="s">
        <v>3</v>
      </c>
      <c r="P11" s="2">
        <v>1.1499999999999999</v>
      </c>
      <c r="Q11" s="2">
        <v>64.06</v>
      </c>
      <c r="R11" s="2">
        <f t="shared" si="2"/>
        <v>73.668999999999997</v>
      </c>
      <c r="S11" s="2">
        <f t="shared" si="3"/>
        <v>3.5778487077254741</v>
      </c>
      <c r="T11" s="2"/>
      <c r="U11" s="2">
        <f t="shared" si="6"/>
        <v>73.668999999999997</v>
      </c>
      <c r="V11" s="2">
        <f t="shared" si="4"/>
        <v>16.084551804888605</v>
      </c>
    </row>
    <row r="12" spans="2:22" x14ac:dyDescent="0.4">
      <c r="B12" t="s">
        <v>4</v>
      </c>
      <c r="C12" s="2">
        <v>1.1200000000000001</v>
      </c>
      <c r="D12" s="3">
        <f t="shared" si="0"/>
        <v>1.1200000000000002E-2</v>
      </c>
      <c r="E12" s="2">
        <v>1.1200000000000001</v>
      </c>
      <c r="F12" s="2">
        <f t="shared" si="5"/>
        <v>9.5319148936170226</v>
      </c>
      <c r="G12" s="2"/>
      <c r="H12" s="2">
        <v>34.075800000000001</v>
      </c>
      <c r="I12" s="3">
        <f t="shared" si="1"/>
        <v>0.38164896000000009</v>
      </c>
      <c r="J12" s="2"/>
      <c r="K12" s="2"/>
      <c r="L12" s="2"/>
      <c r="M12" s="2"/>
      <c r="N12" s="2"/>
      <c r="O12" t="s">
        <v>4</v>
      </c>
      <c r="P12" s="2">
        <v>1.1200000000000001</v>
      </c>
      <c r="Q12" s="2">
        <v>34.075800000000001</v>
      </c>
      <c r="R12" s="2">
        <f t="shared" si="2"/>
        <v>38.164896000000006</v>
      </c>
      <c r="S12" s="2">
        <f t="shared" si="3"/>
        <v>1.8535370893330596</v>
      </c>
      <c r="T12" s="2"/>
      <c r="U12" s="2">
        <f t="shared" si="6"/>
        <v>38.164896000000006</v>
      </c>
      <c r="V12" s="2">
        <f t="shared" si="4"/>
        <v>8.3327484673361401</v>
      </c>
    </row>
    <row r="13" spans="2:22" x14ac:dyDescent="0.4">
      <c r="B13" t="s">
        <v>5</v>
      </c>
      <c r="C13" s="2">
        <v>0.59</v>
      </c>
      <c r="D13" s="3">
        <f t="shared" si="0"/>
        <v>5.8999999999999999E-3</v>
      </c>
      <c r="E13" s="2">
        <v>0.59</v>
      </c>
      <c r="F13" s="2">
        <f t="shared" si="5"/>
        <v>5.0212765957446814</v>
      </c>
      <c r="G13" s="2"/>
      <c r="H13" s="2">
        <v>36.460900000000002</v>
      </c>
      <c r="I13" s="3">
        <f t="shared" si="1"/>
        <v>0.21511931000000001</v>
      </c>
      <c r="J13" s="2"/>
      <c r="K13" s="2"/>
      <c r="L13" s="2"/>
      <c r="M13" s="2"/>
      <c r="N13" s="2"/>
      <c r="O13" t="s">
        <v>5</v>
      </c>
      <c r="P13" s="2">
        <v>0.59</v>
      </c>
      <c r="Q13" s="2">
        <v>36.460900000000002</v>
      </c>
      <c r="R13" s="2">
        <f t="shared" si="2"/>
        <v>21.511931000000001</v>
      </c>
      <c r="S13" s="2">
        <f t="shared" si="3"/>
        <v>1.0447601369508148</v>
      </c>
      <c r="T13" s="2"/>
      <c r="U13" s="2">
        <f t="shared" si="6"/>
        <v>21.511931000000001</v>
      </c>
      <c r="V13" s="2">
        <f t="shared" si="4"/>
        <v>4.6968164165753468</v>
      </c>
    </row>
    <row r="14" spans="2:22" x14ac:dyDescent="0.4">
      <c r="B14" t="s">
        <v>6</v>
      </c>
      <c r="C14" s="2">
        <v>0.16</v>
      </c>
      <c r="D14" s="3">
        <f t="shared" si="0"/>
        <v>1.6000000000000001E-3</v>
      </c>
      <c r="E14" s="2">
        <v>0.16</v>
      </c>
      <c r="F14" s="2">
        <f t="shared" si="5"/>
        <v>1.3617021276595747</v>
      </c>
      <c r="G14" s="2"/>
      <c r="H14" s="2">
        <v>28.01</v>
      </c>
      <c r="I14" s="3">
        <f t="shared" si="1"/>
        <v>4.4816000000000002E-2</v>
      </c>
      <c r="J14" s="2"/>
      <c r="K14" s="2"/>
      <c r="L14" s="2"/>
      <c r="M14" s="2"/>
      <c r="N14" s="2"/>
      <c r="O14" t="s">
        <v>6</v>
      </c>
      <c r="P14" s="2">
        <v>0.16</v>
      </c>
      <c r="Q14" s="2">
        <v>28.01</v>
      </c>
      <c r="R14" s="2">
        <f t="shared" si="2"/>
        <v>4.4816000000000003</v>
      </c>
      <c r="S14" s="2">
        <f t="shared" si="3"/>
        <v>0.21765582223923888</v>
      </c>
      <c r="T14" s="2"/>
      <c r="U14" s="2">
        <f t="shared" si="6"/>
        <v>4.4816000000000003</v>
      </c>
      <c r="V14" s="2">
        <f t="shared" si="4"/>
        <v>0.97849200299703798</v>
      </c>
    </row>
    <row r="15" spans="2:22" x14ac:dyDescent="0.4">
      <c r="B15" t="s">
        <v>7</v>
      </c>
      <c r="C15" s="2">
        <v>0.08</v>
      </c>
      <c r="D15" s="3">
        <f t="shared" si="0"/>
        <v>8.0000000000000004E-4</v>
      </c>
      <c r="E15" s="2">
        <v>0.08</v>
      </c>
      <c r="F15" s="2">
        <f t="shared" si="5"/>
        <v>0.68085106382978733</v>
      </c>
      <c r="G15" s="2"/>
      <c r="H15" s="2">
        <v>64.12</v>
      </c>
      <c r="I15" s="3">
        <f t="shared" si="1"/>
        <v>5.1296000000000008E-2</v>
      </c>
      <c r="J15" s="2"/>
      <c r="K15" s="2"/>
      <c r="L15" s="2"/>
      <c r="M15" s="2"/>
      <c r="N15" s="2"/>
      <c r="O15" t="s">
        <v>7</v>
      </c>
      <c r="P15" s="2">
        <v>0.08</v>
      </c>
      <c r="Q15" s="2">
        <v>64.12</v>
      </c>
      <c r="R15" s="2">
        <f t="shared" si="2"/>
        <v>5.1296000000000008</v>
      </c>
      <c r="S15" s="2">
        <f t="shared" si="3"/>
        <v>0.24912694255587284</v>
      </c>
      <c r="T15" s="2"/>
      <c r="U15" s="2">
        <f t="shared" si="6"/>
        <v>5.1296000000000008</v>
      </c>
      <c r="V15" s="2">
        <f t="shared" si="4"/>
        <v>1.1199733529484126</v>
      </c>
    </row>
    <row r="16" spans="2:22" x14ac:dyDescent="0.4">
      <c r="B16" t="s">
        <v>8</v>
      </c>
      <c r="C16" s="2">
        <v>0.04</v>
      </c>
      <c r="D16" s="3">
        <f t="shared" si="0"/>
        <v>4.0000000000000002E-4</v>
      </c>
      <c r="E16" s="2">
        <v>0.04</v>
      </c>
      <c r="F16" s="2">
        <f t="shared" si="5"/>
        <v>0.34042553191489366</v>
      </c>
      <c r="G16" s="2"/>
      <c r="H16" s="2">
        <v>20.0063</v>
      </c>
      <c r="I16" s="3">
        <f t="shared" si="1"/>
        <v>8.0025200000000008E-3</v>
      </c>
      <c r="J16" s="2"/>
      <c r="K16" s="2"/>
      <c r="L16" s="2"/>
      <c r="M16" s="2"/>
      <c r="N16" s="2"/>
      <c r="O16" t="s">
        <v>8</v>
      </c>
      <c r="P16" s="2">
        <v>0.04</v>
      </c>
      <c r="Q16" s="2">
        <v>20.0063</v>
      </c>
      <c r="R16" s="2">
        <f t="shared" si="2"/>
        <v>0.80025199999999996</v>
      </c>
      <c r="S16" s="2">
        <f t="shared" si="3"/>
        <v>3.8865473727819386E-2</v>
      </c>
      <c r="T16" s="2"/>
      <c r="U16" s="2">
        <f t="shared" si="6"/>
        <v>0.80025199999999996</v>
      </c>
      <c r="V16" s="2">
        <f t="shared" si="4"/>
        <v>0.1747233537982831</v>
      </c>
    </row>
    <row r="17" spans="2:22" x14ac:dyDescent="0.4">
      <c r="B17" t="s">
        <v>15</v>
      </c>
      <c r="C17" s="2">
        <f>SUM(C8:C16)</f>
        <v>100.62000000000002</v>
      </c>
      <c r="D17" s="2">
        <f>SUM(D8:D16)</f>
        <v>1.0061999999999998</v>
      </c>
      <c r="E17" s="2">
        <f>SUM(E8:E16)</f>
        <v>11.749999999999998</v>
      </c>
      <c r="F17" s="2">
        <f>SUM(F8:F16)</f>
        <v>100.00000000000001</v>
      </c>
      <c r="G17" s="2"/>
      <c r="H17" s="2"/>
      <c r="I17" s="4">
        <f>SUM(I8:I16)</f>
        <v>20.590306079999998</v>
      </c>
      <c r="J17" s="5" t="s">
        <v>27</v>
      </c>
      <c r="K17" s="2"/>
      <c r="L17" s="2"/>
      <c r="M17" s="2"/>
      <c r="N17" s="2"/>
      <c r="O17" t="s">
        <v>15</v>
      </c>
      <c r="P17" s="2"/>
      <c r="Q17" s="2"/>
      <c r="R17" s="2">
        <f>SUM(R8:R16)</f>
        <v>2059.0306080000005</v>
      </c>
      <c r="S17" s="2">
        <f>SUM(S8:S16)</f>
        <v>100</v>
      </c>
      <c r="T17" s="2"/>
      <c r="U17" s="2">
        <f>SUM(U8:U16)</f>
        <v>458.010897</v>
      </c>
      <c r="V17" s="2">
        <f>SUM(V8:V16)</f>
        <v>100</v>
      </c>
    </row>
    <row r="19" spans="2:22" x14ac:dyDescent="0.4">
      <c r="C19" s="1" t="s">
        <v>23</v>
      </c>
    </row>
    <row r="20" spans="2:22" x14ac:dyDescent="0.4">
      <c r="C20" s="1" t="s">
        <v>24</v>
      </c>
    </row>
    <row r="21" spans="2:22" x14ac:dyDescent="0.4">
      <c r="C21" s="1" t="s">
        <v>34</v>
      </c>
      <c r="E21" s="1"/>
      <c r="P21" s="1" t="s">
        <v>17</v>
      </c>
    </row>
    <row r="22" spans="2:22" x14ac:dyDescent="0.4">
      <c r="D22" t="s">
        <v>22</v>
      </c>
      <c r="I22" s="1">
        <v>1</v>
      </c>
      <c r="Q22" t="s">
        <v>14</v>
      </c>
    </row>
    <row r="23" spans="2:22" x14ac:dyDescent="0.4">
      <c r="I23" s="1"/>
      <c r="J23" s="1"/>
      <c r="K23" s="1"/>
    </row>
    <row r="24" spans="2:22" x14ac:dyDescent="0.4">
      <c r="I24" s="1"/>
      <c r="J24" s="1"/>
      <c r="K24" s="1"/>
    </row>
    <row r="25" spans="2:22" x14ac:dyDescent="0.4">
      <c r="C25" s="1" t="s">
        <v>42</v>
      </c>
      <c r="E25" s="1" t="s">
        <v>28</v>
      </c>
      <c r="F25" s="1"/>
      <c r="G25" s="1"/>
      <c r="H25" s="1" t="s">
        <v>45</v>
      </c>
      <c r="L25" s="1"/>
      <c r="M25" s="1"/>
      <c r="N25" s="1"/>
    </row>
    <row r="26" spans="2:22" x14ac:dyDescent="0.4">
      <c r="C26" t="s">
        <v>35</v>
      </c>
      <c r="E26" s="7">
        <v>4.9668000000000001</v>
      </c>
      <c r="F26" s="6"/>
      <c r="G26" s="6"/>
      <c r="H26" s="7">
        <f t="shared" ref="H26:H32" si="7">E26/1.02462</f>
        <v>4.8474556420917017</v>
      </c>
      <c r="L26" s="1"/>
      <c r="M26" s="1"/>
      <c r="N26" s="1"/>
    </row>
    <row r="27" spans="2:22" x14ac:dyDescent="0.4">
      <c r="C27" t="s">
        <v>36</v>
      </c>
      <c r="E27" s="7">
        <v>40.049199999999999</v>
      </c>
      <c r="F27" s="6"/>
      <c r="G27" s="6"/>
      <c r="H27" s="7">
        <f t="shared" si="7"/>
        <v>39.086880990025563</v>
      </c>
      <c r="L27" s="1"/>
      <c r="M27" s="1"/>
      <c r="N27" s="1"/>
    </row>
    <row r="28" spans="2:22" x14ac:dyDescent="0.4">
      <c r="C28" t="s">
        <v>37</v>
      </c>
      <c r="E28" s="8">
        <v>0.272094</v>
      </c>
      <c r="F28" s="6"/>
      <c r="G28" s="6"/>
      <c r="H28" s="8">
        <f t="shared" si="7"/>
        <v>0.26555601100895943</v>
      </c>
      <c r="L28" s="1"/>
      <c r="M28" s="1"/>
      <c r="N28" s="1"/>
    </row>
    <row r="29" spans="2:22" x14ac:dyDescent="0.4">
      <c r="C29" t="s">
        <v>38</v>
      </c>
      <c r="E29" s="7">
        <v>0.220331</v>
      </c>
      <c r="F29" s="6"/>
      <c r="G29" s="6"/>
      <c r="H29" s="7">
        <f t="shared" si="7"/>
        <v>0.21503679412855495</v>
      </c>
      <c r="L29" s="1"/>
      <c r="M29" s="1"/>
      <c r="N29" s="1"/>
    </row>
    <row r="30" spans="2:22" x14ac:dyDescent="0.4">
      <c r="C30" t="s">
        <v>39</v>
      </c>
      <c r="E30" s="7">
        <v>3.3350499999999998</v>
      </c>
      <c r="F30" s="6"/>
      <c r="G30" s="6"/>
      <c r="H30" s="7">
        <f t="shared" si="7"/>
        <v>3.2549140169038275</v>
      </c>
      <c r="M30" s="1"/>
      <c r="N30" s="1"/>
    </row>
    <row r="31" spans="2:22" x14ac:dyDescent="0.4">
      <c r="C31" t="s">
        <v>40</v>
      </c>
      <c r="E31" s="7">
        <v>0.90056499999999995</v>
      </c>
      <c r="F31" s="6"/>
      <c r="G31" s="6"/>
      <c r="H31" s="7">
        <f t="shared" si="7"/>
        <v>0.87892584567937371</v>
      </c>
    </row>
    <row r="32" spans="2:22" x14ac:dyDescent="0.4">
      <c r="C32" t="s">
        <v>41</v>
      </c>
      <c r="E32" s="7">
        <v>1.8428699999999999E-2</v>
      </c>
      <c r="F32" s="6"/>
      <c r="G32" s="6"/>
      <c r="H32" s="7">
        <f t="shared" si="7"/>
        <v>1.7985887450957427E-2</v>
      </c>
    </row>
    <row r="33" spans="3:9" x14ac:dyDescent="0.4">
      <c r="C33" s="1" t="s">
        <v>43</v>
      </c>
      <c r="E33" s="7">
        <f>SUM(E26:E32)</f>
        <v>49.762468700000007</v>
      </c>
      <c r="F33" s="6"/>
      <c r="G33" s="6"/>
      <c r="H33" s="7">
        <f>SUM(H26:H32)</f>
        <v>48.56675518728894</v>
      </c>
    </row>
    <row r="34" spans="3:9" x14ac:dyDescent="0.4">
      <c r="C34" s="5" t="s">
        <v>44</v>
      </c>
      <c r="E34" s="4">
        <f>E33*I17</f>
        <v>1024.6244618294197</v>
      </c>
      <c r="F34" s="4"/>
      <c r="G34" s="4"/>
      <c r="H34" s="4">
        <f>H33*I17</f>
        <v>1000.0043546187069</v>
      </c>
    </row>
    <row r="36" spans="3:9" x14ac:dyDescent="0.4">
      <c r="C36" t="s">
        <v>0</v>
      </c>
      <c r="D36">
        <v>40.049199999999999</v>
      </c>
      <c r="E36" t="s">
        <v>31</v>
      </c>
      <c r="G36" t="s">
        <v>0</v>
      </c>
      <c r="H36" s="3">
        <v>39.086880990025563</v>
      </c>
      <c r="I36" t="s">
        <v>46</v>
      </c>
    </row>
    <row r="38" spans="3:9" x14ac:dyDescent="0.4">
      <c r="C38" t="s">
        <v>0</v>
      </c>
      <c r="D38">
        <v>18.0153</v>
      </c>
      <c r="E38" t="s">
        <v>29</v>
      </c>
      <c r="G38" t="s">
        <v>0</v>
      </c>
      <c r="H38">
        <v>18.0153</v>
      </c>
      <c r="I38" t="s">
        <v>29</v>
      </c>
    </row>
    <row r="39" spans="3:9" x14ac:dyDescent="0.4">
      <c r="C39" t="s">
        <v>0</v>
      </c>
      <c r="D39">
        <f>D36*D38</f>
        <v>721.49835275999999</v>
      </c>
      <c r="E39" t="s">
        <v>30</v>
      </c>
      <c r="G39" t="s">
        <v>0</v>
      </c>
      <c r="H39">
        <f>H36*H38</f>
        <v>704.1618870996075</v>
      </c>
      <c r="I39" t="s">
        <v>30</v>
      </c>
    </row>
    <row r="41" spans="3:9" x14ac:dyDescent="0.4">
      <c r="C41" t="s">
        <v>0</v>
      </c>
      <c r="D41">
        <v>55.508369999999999</v>
      </c>
      <c r="E41" t="s">
        <v>32</v>
      </c>
      <c r="G41" t="s">
        <v>0</v>
      </c>
      <c r="H41">
        <v>55.508369999999999</v>
      </c>
      <c r="I41" t="s">
        <v>32</v>
      </c>
    </row>
    <row r="42" spans="3:9" x14ac:dyDescent="0.4">
      <c r="C42" t="s">
        <v>0</v>
      </c>
      <c r="D42">
        <f>D36/D41</f>
        <v>0.72149839744888922</v>
      </c>
      <c r="E42" t="s">
        <v>33</v>
      </c>
      <c r="G42" t="s">
        <v>0</v>
      </c>
      <c r="H42">
        <f>H36/H41</f>
        <v>0.70416193071469335</v>
      </c>
      <c r="I42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Palandri</dc:creator>
  <cp:lastModifiedBy>James Palandri</cp:lastModifiedBy>
  <dcterms:created xsi:type="dcterms:W3CDTF">2015-06-05T18:17:20Z</dcterms:created>
  <dcterms:modified xsi:type="dcterms:W3CDTF">2024-10-28T20:32:59Z</dcterms:modified>
</cp:coreProperties>
</file>